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99832b78fc78a9/Energie Sports/Finances/"/>
    </mc:Choice>
  </mc:AlternateContent>
  <xr:revisionPtr revIDLastSave="0" documentId="8_{43DD6A74-8E7F-4E53-891C-8775C1856D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ande budget 2024" sheetId="3" r:id="rId1"/>
    <sheet name="100% bénéficiaire" sheetId="5" r:id="rId2"/>
  </sheets>
  <definedNames>
    <definedName name="_xlnm._FilterDatabase" localSheetId="0" hidden="1">'Demande budget 2024'!$B$27:$W$32</definedName>
    <definedName name="cmcas100" localSheetId="1">#REF!</definedName>
    <definedName name="cmcas100">#REF!</definedName>
    <definedName name="COUTBENEFd">'100% bénéficiaire'!#REF!</definedName>
    <definedName name="COUTBENFg">'100% bénéficiaire'!#REF!</definedName>
    <definedName name="COUTOTALd">'100% bénéficiaire'!#REF!</definedName>
    <definedName name="COUTOTg">'100% bénéficiaire'!#REF!</definedName>
    <definedName name="MAJO">'100% bénéficiaire'!#REF!</definedName>
    <definedName name="participation3070" localSheetId="1">#REF!</definedName>
    <definedName name="participation3070">#REF!</definedName>
    <definedName name="participation5070" localSheetId="1">#REF!</definedName>
    <definedName name="participation5070">#REF!</definedName>
    <definedName name="sr" localSheetId="1">#REF!</definedName>
    <definedName name="s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41" i="3" l="1"/>
  <c r="BR40" i="3"/>
  <c r="BR39" i="3"/>
  <c r="BR38" i="3"/>
  <c r="BR37" i="3"/>
  <c r="BR36" i="3"/>
  <c r="BR35" i="3"/>
  <c r="BR34" i="3"/>
  <c r="BR33" i="3"/>
  <c r="BR32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X21" i="3" l="1"/>
  <c r="S42" i="3" l="1"/>
  <c r="X22" i="3" l="1"/>
  <c r="X23" i="3" s="1"/>
  <c r="S43" i="3" l="1"/>
  <c r="X29" i="5"/>
  <c r="X30" i="5" s="1"/>
  <c r="U33" i="5" s="1"/>
  <c r="B33" i="5" l="1"/>
  <c r="AN33" i="5" s="1"/>
  <c r="X37" i="3" l="1"/>
  <c r="BB21" i="3"/>
  <c r="BB22" i="3" l="1"/>
  <c r="BB23" i="3" s="1"/>
  <c r="AW41" i="3"/>
  <c r="AW44" i="3" l="1"/>
  <c r="AW45" i="3" s="1"/>
  <c r="AW42" i="3"/>
  <c r="AW43" i="3" s="1"/>
  <c r="S44" i="3"/>
  <c r="S45" i="3" s="1"/>
  <c r="X38" i="3"/>
  <c r="AV32" i="3" s="1"/>
  <c r="B50" i="3"/>
  <c r="AF29" i="3" l="1"/>
  <c r="U50" i="3" s="1"/>
  <c r="AN50" i="3" s="1"/>
  <c r="AW47" i="3"/>
  <c r="S47" i="3"/>
</calcChain>
</file>

<file path=xl/sharedStrings.xml><?xml version="1.0" encoding="utf-8"?>
<sst xmlns="http://schemas.openxmlformats.org/spreadsheetml/2006/main" count="96" uniqueCount="72">
  <si>
    <t xml:space="preserve">Participation de 30 à 70% du bénéficiaire </t>
  </si>
  <si>
    <t xml:space="preserve">Participation de 50 à 70% du bénéficiaire </t>
  </si>
  <si>
    <t>Coût total:</t>
  </si>
  <si>
    <t xml:space="preserve">Calculette par coefficient </t>
  </si>
  <si>
    <t>% participation de 30 à 70%</t>
  </si>
  <si>
    <t>Participation de 30 à 70%</t>
  </si>
  <si>
    <t>Participation de 50 à 70%</t>
  </si>
  <si>
    <t>% participation de 50 à 70%</t>
  </si>
  <si>
    <t>Coefficient</t>
  </si>
  <si>
    <t>Calculette par coefficient pour personne</t>
  </si>
  <si>
    <t>DEPENSES</t>
  </si>
  <si>
    <t>RECETTES</t>
  </si>
  <si>
    <t>BUDGET</t>
  </si>
  <si>
    <t>%</t>
  </si>
  <si>
    <t>Coef.</t>
  </si>
  <si>
    <t>Participation totale du bénéficiaire</t>
  </si>
  <si>
    <t>Nuitées</t>
  </si>
  <si>
    <t>Inscription à compétition supérieure à 10 €</t>
  </si>
  <si>
    <t>Contrôle technique et entretien obligatoire</t>
  </si>
  <si>
    <t>Licences des encadrants avec un minimum de prestations</t>
  </si>
  <si>
    <r>
      <t>Validation et commentaires du trésorier et du président</t>
    </r>
    <r>
      <rPr>
        <b/>
        <sz val="12"/>
        <rFont val="Arial"/>
        <family val="2"/>
      </rPr>
      <t xml:space="preserve"> :</t>
    </r>
    <r>
      <rPr>
        <b/>
        <u/>
        <sz val="12"/>
        <rFont val="Arial"/>
        <family val="2"/>
      </rPr>
      <t xml:space="preserve">
</t>
    </r>
  </si>
  <si>
    <t xml:space="preserve">Date prévue : </t>
  </si>
  <si>
    <t>Date de dépôt de la demande :</t>
  </si>
  <si>
    <t>Nombre de bénéficiaires prévus :</t>
  </si>
  <si>
    <t>Responsable activité :</t>
  </si>
  <si>
    <t>Adresse mail :</t>
  </si>
  <si>
    <t>Tél. fixe :</t>
  </si>
  <si>
    <t>Tél. port :</t>
  </si>
  <si>
    <t>Participation d'un extérieur :</t>
  </si>
  <si>
    <t>25% abattement sur le coefficient</t>
  </si>
  <si>
    <t>Participation 100% bénéficiaire</t>
  </si>
  <si>
    <t>Intervenants et prestataires (BE, guide …)</t>
  </si>
  <si>
    <t>Remontées mécaniques</t>
  </si>
  <si>
    <t>Tenues de sport (si nécessaire compétition)</t>
  </si>
  <si>
    <t>Location de salle</t>
  </si>
  <si>
    <t>Inscription à compétition jusqu'à 10 €</t>
  </si>
  <si>
    <t>Achats lots et coupes</t>
  </si>
  <si>
    <t>Surcoût pour accès aux personnes en situation de handicap</t>
  </si>
  <si>
    <t>Déplacement pour réunion des instances sur convocation</t>
  </si>
  <si>
    <t>Assurances du matériel collectif</t>
  </si>
  <si>
    <t>Achat matériel collectif &lt; seuil d'amortissement</t>
  </si>
  <si>
    <t>Adhésion collective</t>
  </si>
  <si>
    <t>Location de matériel collectif</t>
  </si>
  <si>
    <t>en situation de handicap, jeunes ayant droit, jeunes agents</t>
  </si>
  <si>
    <t xml:space="preserve">Activité / intitulé du projet : </t>
  </si>
  <si>
    <t>Visites entrées (musées etc) collectif lors de sorties sportives</t>
  </si>
  <si>
    <t>Participation de 100% par les clubs sportifs</t>
  </si>
  <si>
    <t>Location matériel individuel (découverte, initiation…)</t>
  </si>
  <si>
    <t>Pot de l'AG plafonné à 5 €/membre</t>
  </si>
  <si>
    <t>Hébergement (externe) ou convention CCAS</t>
  </si>
  <si>
    <t>Restauration</t>
  </si>
  <si>
    <t>Indemnisation frais kilométriques (collectif)</t>
  </si>
  <si>
    <t>Frais de péage, parking (collectif)</t>
  </si>
  <si>
    <t>Location transport (collectif)</t>
  </si>
  <si>
    <t>1 journée découverte planifiée par exercice budgétaire</t>
  </si>
  <si>
    <t>Affiliation des sections sportives aux fédérations</t>
  </si>
  <si>
    <t>PARTICIPATION 100% PAR LE BENEFICIAIRE</t>
  </si>
  <si>
    <t xml:space="preserve">Activité intitulé du projet : </t>
  </si>
  <si>
    <t>CHOISISSEZ L'ACTIVITE</t>
  </si>
  <si>
    <t>du</t>
  </si>
  <si>
    <t>au</t>
  </si>
  <si>
    <t>Participation de 100% par le bénéficiaire</t>
  </si>
  <si>
    <t>Coût par bénéficiaire</t>
  </si>
  <si>
    <t>Activité</t>
  </si>
  <si>
    <t>Séjour de plus de 2 nuits</t>
  </si>
  <si>
    <t>Validation et commentaires du Trésorier et du Président :</t>
  </si>
  <si>
    <t>DEMANDE DE BUDGET 2024</t>
  </si>
  <si>
    <t>Coût bénéficiaire coefficient moyen 22269 €</t>
  </si>
  <si>
    <t>Partic. totale du bénéficiaire coeff. moyen 22269 €</t>
  </si>
  <si>
    <t>CALCULETTE 2024</t>
  </si>
  <si>
    <t>Coût total :</t>
  </si>
  <si>
    <t>Coût par bénéficiaire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</si>
</sst>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_ ;\-#,##0.00\ "/>
    <numFmt numFmtId="165" formatCode="0.0%"/>
    <numFmt numFmtId="166" formatCode="[$-40C]d\ mmmm\ yyyy;@"/>
    <numFmt numFmtId="167" formatCode="[$-40C]d\-mmm\-yy;@"/>
    <numFmt numFmtId="168" formatCode="0.00;[Red]0.0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sz val="9"/>
      <name val="Symbol"/>
      <family val="1"/>
      <charset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9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locked="0"/>
    </xf>
    <xf numFmtId="44" fontId="0" fillId="0" borderId="0" xfId="3" applyFont="1"/>
    <xf numFmtId="0" fontId="3" fillId="0" borderId="0" xfId="0" applyFont="1" applyAlignment="1" applyProtection="1">
      <alignment horizontal="center"/>
      <protection hidden="1"/>
    </xf>
    <xf numFmtId="9" fontId="3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0" fillId="0" borderId="0" xfId="0" applyFont="1"/>
    <xf numFmtId="0" fontId="4" fillId="3" borderId="5" xfId="0" applyFont="1" applyFill="1" applyBorder="1"/>
    <xf numFmtId="0" fontId="0" fillId="3" borderId="6" xfId="0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5" borderId="0" xfId="0" applyFill="1" applyProtection="1">
      <protection hidden="1"/>
    </xf>
    <xf numFmtId="9" fontId="0" fillId="5" borderId="0" xfId="0" applyNumberFormat="1" applyFill="1" applyProtection="1">
      <protection hidden="1"/>
    </xf>
    <xf numFmtId="165" fontId="0" fillId="5" borderId="0" xfId="0" applyNumberFormat="1" applyFill="1" applyProtection="1">
      <protection hidden="1"/>
    </xf>
    <xf numFmtId="0" fontId="4" fillId="0" borderId="0" xfId="4"/>
    <xf numFmtId="0" fontId="6" fillId="0" borderId="0" xfId="4" applyFont="1"/>
    <xf numFmtId="0" fontId="10" fillId="0" borderId="0" xfId="4" applyFont="1"/>
    <xf numFmtId="0" fontId="17" fillId="0" borderId="0" xfId="4" applyFont="1" applyAlignment="1">
      <alignment horizontal="center"/>
    </xf>
    <xf numFmtId="0" fontId="5" fillId="0" borderId="0" xfId="4" applyFont="1"/>
    <xf numFmtId="0" fontId="4" fillId="0" borderId="0" xfId="4" applyProtection="1">
      <protection hidden="1"/>
    </xf>
    <xf numFmtId="0" fontId="7" fillId="0" borderId="0" xfId="4" applyFont="1" applyProtection="1">
      <protection hidden="1"/>
    </xf>
    <xf numFmtId="9" fontId="4" fillId="0" borderId="0" xfId="4" applyNumberFormat="1" applyProtection="1">
      <protection hidden="1"/>
    </xf>
    <xf numFmtId="165" fontId="4" fillId="0" borderId="0" xfId="4" applyNumberFormat="1" applyProtection="1">
      <protection hidden="1"/>
    </xf>
    <xf numFmtId="167" fontId="4" fillId="0" borderId="6" xfId="4" applyNumberFormat="1" applyBorder="1" applyProtection="1">
      <protection locked="0"/>
    </xf>
    <xf numFmtId="0" fontId="14" fillId="0" borderId="0" xfId="4" applyFont="1" applyAlignment="1">
      <alignment vertical="center"/>
    </xf>
    <xf numFmtId="9" fontId="0" fillId="0" borderId="0" xfId="5" applyFont="1"/>
    <xf numFmtId="0" fontId="4" fillId="0" borderId="0" xfId="4" applyAlignment="1">
      <alignment horizontal="right"/>
    </xf>
    <xf numFmtId="164" fontId="4" fillId="0" borderId="0" xfId="4" applyNumberFormat="1" applyProtection="1">
      <protection locked="0"/>
    </xf>
    <xf numFmtId="0" fontId="3" fillId="0" borderId="0" xfId="4" applyFont="1"/>
    <xf numFmtId="44" fontId="10" fillId="0" borderId="0" xfId="4" applyNumberFormat="1" applyFont="1" applyAlignment="1">
      <alignment horizontal="right"/>
    </xf>
    <xf numFmtId="44" fontId="4" fillId="0" borderId="0" xfId="4" applyNumberFormat="1"/>
    <xf numFmtId="0" fontId="4" fillId="0" borderId="46" xfId="4" applyBorder="1"/>
    <xf numFmtId="0" fontId="4" fillId="0" borderId="15" xfId="4" applyBorder="1" applyProtection="1">
      <protection locked="0"/>
    </xf>
    <xf numFmtId="0" fontId="4" fillId="0" borderId="0" xfId="4" applyProtection="1">
      <protection locked="0"/>
    </xf>
    <xf numFmtId="0" fontId="6" fillId="0" borderId="0" xfId="4" applyFont="1" applyAlignment="1">
      <alignment vertical="top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44" fontId="6" fillId="0" borderId="44" xfId="3" applyFont="1" applyBorder="1" applyAlignment="1">
      <alignment horizontal="center"/>
    </xf>
    <xf numFmtId="44" fontId="6" fillId="0" borderId="45" xfId="3" applyFont="1" applyBorder="1" applyAlignment="1">
      <alignment horizontal="center"/>
    </xf>
    <xf numFmtId="44" fontId="6" fillId="0" borderId="46" xfId="3" applyFont="1" applyBorder="1" applyAlignment="1">
      <alignment horizontal="center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164" fontId="0" fillId="0" borderId="6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164" fontId="0" fillId="0" borderId="6" xfId="0" applyNumberFormat="1" applyBorder="1"/>
    <xf numFmtId="164" fontId="0" fillId="0" borderId="21" xfId="0" applyNumberFormat="1" applyBorder="1"/>
    <xf numFmtId="0" fontId="4" fillId="0" borderId="18" xfId="0" applyFont="1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9" xfId="0" applyNumberFormat="1" applyBorder="1"/>
    <xf numFmtId="164" fontId="0" fillId="0" borderId="20" xfId="0" applyNumberFormat="1" applyBorder="1"/>
    <xf numFmtId="0" fontId="4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5" xfId="0" applyFont="1" applyBorder="1"/>
    <xf numFmtId="0" fontId="0" fillId="0" borderId="6" xfId="0" applyBorder="1"/>
    <xf numFmtId="10" fontId="0" fillId="0" borderId="23" xfId="0" applyNumberFormat="1" applyBorder="1"/>
    <xf numFmtId="10" fontId="0" fillId="0" borderId="24" xfId="0" applyNumberFormat="1" applyBorder="1"/>
    <xf numFmtId="10" fontId="0" fillId="0" borderId="25" xfId="0" applyNumberFormat="1" applyBorder="1"/>
    <xf numFmtId="0" fontId="16" fillId="0" borderId="0" xfId="0" applyFont="1" applyAlignment="1">
      <alignment horizontal="center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166" fontId="4" fillId="6" borderId="6" xfId="0" applyNumberFormat="1" applyFont="1" applyFill="1" applyBorder="1" applyProtection="1">
      <protection locked="0"/>
    </xf>
    <xf numFmtId="166" fontId="0" fillId="6" borderId="6" xfId="0" applyNumberFormat="1" applyFill="1" applyBorder="1" applyProtection="1">
      <protection locked="0"/>
    </xf>
    <xf numFmtId="166" fontId="0" fillId="6" borderId="21" xfId="0" applyNumberFormat="1" applyFill="1" applyBorder="1" applyProtection="1">
      <protection locked="0"/>
    </xf>
    <xf numFmtId="49" fontId="0" fillId="0" borderId="47" xfId="0" applyNumberFormat="1" applyBorder="1" applyAlignment="1" applyProtection="1">
      <alignment horizontal="center"/>
      <protection locked="0"/>
    </xf>
    <xf numFmtId="49" fontId="0" fillId="0" borderId="48" xfId="0" applyNumberFormat="1" applyBorder="1" applyAlignment="1" applyProtection="1">
      <alignment horizontal="center"/>
      <protection locked="0"/>
    </xf>
    <xf numFmtId="49" fontId="0" fillId="0" borderId="70" xfId="0" applyNumberFormat="1" applyBorder="1" applyAlignment="1" applyProtection="1">
      <alignment horizontal="center"/>
      <protection locked="0"/>
    </xf>
    <xf numFmtId="0" fontId="4" fillId="0" borderId="69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43" xfId="0" applyFont="1" applyBorder="1" applyProtection="1">
      <protection locked="0"/>
    </xf>
    <xf numFmtId="49" fontId="4" fillId="0" borderId="69" xfId="0" applyNumberFormat="1" applyFon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0" fontId="4" fillId="3" borderId="19" xfId="0" applyFont="1" applyFill="1" applyBorder="1"/>
    <xf numFmtId="0" fontId="0" fillId="3" borderId="19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2" fontId="12" fillId="0" borderId="47" xfId="2" applyNumberFormat="1" applyFont="1" applyBorder="1" applyAlignment="1" applyProtection="1">
      <protection locked="0"/>
    </xf>
    <xf numFmtId="2" fontId="12" fillId="0" borderId="48" xfId="2" applyNumberFormat="1" applyFont="1" applyBorder="1" applyAlignment="1" applyProtection="1">
      <protection locked="0"/>
    </xf>
    <xf numFmtId="2" fontId="12" fillId="0" borderId="49" xfId="2" applyNumberFormat="1" applyFont="1" applyBorder="1" applyAlignment="1" applyProtection="1">
      <protection locked="0"/>
    </xf>
    <xf numFmtId="0" fontId="4" fillId="3" borderId="27" xfId="0" applyFont="1" applyFill="1" applyBorder="1"/>
    <xf numFmtId="0" fontId="0" fillId="3" borderId="9" xfId="0" applyFill="1" applyBorder="1"/>
    <xf numFmtId="0" fontId="4" fillId="3" borderId="18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6" borderId="32" xfId="0" applyFont="1" applyFill="1" applyBorder="1" applyAlignment="1" applyProtection="1">
      <alignment horizontal="left"/>
      <protection locked="0"/>
    </xf>
    <xf numFmtId="0" fontId="4" fillId="6" borderId="33" xfId="0" applyFont="1" applyFill="1" applyBorder="1" applyAlignment="1" applyProtection="1">
      <alignment horizontal="left"/>
      <protection locked="0"/>
    </xf>
    <xf numFmtId="0" fontId="4" fillId="3" borderId="47" xfId="0" applyFont="1" applyFill="1" applyBorder="1"/>
    <xf numFmtId="0" fontId="4" fillId="3" borderId="48" xfId="0" applyFont="1" applyFill="1" applyBorder="1"/>
    <xf numFmtId="0" fontId="4" fillId="3" borderId="49" xfId="0" applyFont="1" applyFill="1" applyBorder="1"/>
    <xf numFmtId="0" fontId="4" fillId="3" borderId="50" xfId="0" applyFont="1" applyFill="1" applyBorder="1"/>
    <xf numFmtId="0" fontId="4" fillId="3" borderId="24" xfId="0" applyFont="1" applyFill="1" applyBorder="1"/>
    <xf numFmtId="0" fontId="4" fillId="3" borderId="51" xfId="0" applyFont="1" applyFill="1" applyBorder="1"/>
    <xf numFmtId="0" fontId="4" fillId="3" borderId="52" xfId="0" applyFont="1" applyFill="1" applyBorder="1"/>
    <xf numFmtId="0" fontId="3" fillId="6" borderId="29" xfId="0" applyFont="1" applyFill="1" applyBorder="1" applyProtection="1">
      <protection locked="0"/>
    </xf>
    <xf numFmtId="0" fontId="3" fillId="6" borderId="28" xfId="0" applyFont="1" applyFill="1" applyBorder="1" applyProtection="1">
      <protection locked="0"/>
    </xf>
    <xf numFmtId="0" fontId="3" fillId="6" borderId="30" xfId="0" applyFont="1" applyFill="1" applyBorder="1" applyProtection="1">
      <protection locked="0"/>
    </xf>
    <xf numFmtId="0" fontId="4" fillId="4" borderId="52" xfId="0" applyFont="1" applyFill="1" applyBorder="1" applyProtection="1">
      <protection locked="0"/>
    </xf>
    <xf numFmtId="0" fontId="4" fillId="4" borderId="48" xfId="0" applyFont="1" applyFill="1" applyBorder="1" applyProtection="1">
      <protection locked="0"/>
    </xf>
    <xf numFmtId="0" fontId="4" fillId="4" borderId="49" xfId="0" applyFont="1" applyFill="1" applyBorder="1" applyProtection="1">
      <protection locked="0"/>
    </xf>
    <xf numFmtId="0" fontId="4" fillId="0" borderId="34" xfId="0" applyFont="1" applyBorder="1"/>
    <xf numFmtId="0" fontId="0" fillId="0" borderId="35" xfId="0" applyBorder="1"/>
    <xf numFmtId="0" fontId="4" fillId="0" borderId="27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1" xfId="0" applyBorder="1" applyProtection="1">
      <protection locked="0"/>
    </xf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3" xfId="0" applyBorder="1" applyProtection="1">
      <protection locked="0"/>
    </xf>
    <xf numFmtId="164" fontId="0" fillId="0" borderId="8" xfId="0" applyNumberFormat="1" applyBorder="1"/>
    <xf numFmtId="164" fontId="0" fillId="0" borderId="26" xfId="0" applyNumberFormat="1" applyBorder="1"/>
    <xf numFmtId="164" fontId="0" fillId="0" borderId="8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0" fontId="4" fillId="4" borderId="50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0" fontId="4" fillId="4" borderId="51" xfId="0" applyFont="1" applyFill="1" applyBorder="1" applyProtection="1">
      <protection locked="0"/>
    </xf>
    <xf numFmtId="44" fontId="0" fillId="0" borderId="6" xfId="0" applyNumberFormat="1" applyBorder="1"/>
    <xf numFmtId="0" fontId="0" fillId="0" borderId="21" xfId="0" applyBorder="1"/>
    <xf numFmtId="0" fontId="15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0" borderId="52" xfId="0" applyFont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4" fillId="0" borderId="49" xfId="0" applyFont="1" applyBorder="1" applyAlignment="1">
      <alignment horizontal="right"/>
    </xf>
    <xf numFmtId="0" fontId="4" fillId="0" borderId="50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44" fontId="10" fillId="2" borderId="37" xfId="0" applyNumberFormat="1" applyFont="1" applyFill="1" applyBorder="1" applyAlignment="1">
      <alignment horizontal="right"/>
    </xf>
    <xf numFmtId="44" fontId="10" fillId="2" borderId="38" xfId="0" applyNumberFormat="1" applyFont="1" applyFill="1" applyBorder="1" applyAlignment="1">
      <alignment horizontal="right"/>
    </xf>
    <xf numFmtId="44" fontId="10" fillId="2" borderId="39" xfId="0" applyNumberFormat="1" applyFont="1" applyFill="1" applyBorder="1" applyAlignment="1">
      <alignment horizontal="right"/>
    </xf>
    <xf numFmtId="0" fontId="3" fillId="0" borderId="40" xfId="0" applyFont="1" applyBorder="1"/>
    <xf numFmtId="0" fontId="3" fillId="0" borderId="41" xfId="0" applyFont="1" applyBorder="1"/>
    <xf numFmtId="0" fontId="0" fillId="0" borderId="41" xfId="0" applyBorder="1"/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10" fontId="0" fillId="0" borderId="6" xfId="0" applyNumberFormat="1" applyBorder="1"/>
    <xf numFmtId="10" fontId="0" fillId="0" borderId="21" xfId="0" applyNumberFormat="1" applyBorder="1"/>
    <xf numFmtId="164" fontId="0" fillId="0" borderId="9" xfId="0" applyNumberFormat="1" applyBorder="1"/>
    <xf numFmtId="164" fontId="0" fillId="0" borderId="22" xfId="0" applyNumberFormat="1" applyBorder="1"/>
    <xf numFmtId="0" fontId="0" fillId="0" borderId="1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35" xfId="0" applyNumberFormat="1" applyBorder="1" applyProtection="1">
      <protection locked="0"/>
    </xf>
    <xf numFmtId="164" fontId="0" fillId="0" borderId="36" xfId="0" applyNumberFormat="1" applyBorder="1" applyProtection="1">
      <protection locked="0"/>
    </xf>
    <xf numFmtId="44" fontId="0" fillId="0" borderId="23" xfId="0" applyNumberFormat="1" applyBorder="1"/>
    <xf numFmtId="44" fontId="0" fillId="0" borderId="24" xfId="0" applyNumberFormat="1" applyBorder="1"/>
    <xf numFmtId="44" fontId="0" fillId="0" borderId="25" xfId="0" applyNumberFormat="1" applyBorder="1"/>
    <xf numFmtId="0" fontId="10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7" xfId="0" applyFont="1" applyBorder="1"/>
    <xf numFmtId="0" fontId="0" fillId="0" borderId="8" xfId="0" applyBorder="1"/>
    <xf numFmtId="44" fontId="6" fillId="0" borderId="44" xfId="3" applyFont="1" applyBorder="1" applyAlignment="1">
      <alignment horizontal="right"/>
    </xf>
    <xf numFmtId="44" fontId="6" fillId="0" borderId="45" xfId="3" applyFont="1" applyBorder="1" applyAlignment="1">
      <alignment horizontal="right"/>
    </xf>
    <xf numFmtId="44" fontId="6" fillId="0" borderId="46" xfId="3" applyFont="1" applyBorder="1" applyAlignment="1">
      <alignment horizontal="right"/>
    </xf>
    <xf numFmtId="44" fontId="0" fillId="0" borderId="60" xfId="0" applyNumberFormat="1" applyBorder="1"/>
    <xf numFmtId="44" fontId="0" fillId="0" borderId="61" xfId="0" applyNumberFormat="1" applyBorder="1"/>
    <xf numFmtId="44" fontId="0" fillId="0" borderId="62" xfId="0" applyNumberFormat="1" applyBorder="1"/>
    <xf numFmtId="2" fontId="10" fillId="0" borderId="58" xfId="0" applyNumberFormat="1" applyFont="1" applyBorder="1"/>
    <xf numFmtId="2" fontId="10" fillId="0" borderId="54" xfId="0" applyNumberFormat="1" applyFont="1" applyBorder="1"/>
    <xf numFmtId="2" fontId="10" fillId="0" borderId="59" xfId="0" applyNumberFormat="1" applyFont="1" applyBorder="1"/>
    <xf numFmtId="0" fontId="10" fillId="0" borderId="27" xfId="0" applyFont="1" applyBorder="1"/>
    <xf numFmtId="0" fontId="10" fillId="0" borderId="9" xfId="0" applyFont="1" applyBorder="1"/>
    <xf numFmtId="0" fontId="10" fillId="0" borderId="57" xfId="0" applyFont="1" applyBorder="1"/>
    <xf numFmtId="0" fontId="10" fillId="0" borderId="56" xfId="0" applyFont="1" applyBorder="1"/>
    <xf numFmtId="2" fontId="10" fillId="0" borderId="9" xfId="0" applyNumberFormat="1" applyFont="1" applyBorder="1"/>
    <xf numFmtId="2" fontId="10" fillId="0" borderId="22" xfId="0" applyNumberFormat="1" applyFont="1" applyBorder="1"/>
    <xf numFmtId="0" fontId="10" fillId="0" borderId="5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44" fontId="10" fillId="0" borderId="41" xfId="0" applyNumberFormat="1" applyFont="1" applyBorder="1" applyAlignment="1">
      <alignment horizontal="right"/>
    </xf>
    <xf numFmtId="44" fontId="10" fillId="0" borderId="42" xfId="0" applyNumberFormat="1" applyFont="1" applyBorder="1" applyAlignment="1">
      <alignment horizontal="right"/>
    </xf>
    <xf numFmtId="10" fontId="0" fillId="0" borderId="63" xfId="0" applyNumberFormat="1" applyBorder="1"/>
    <xf numFmtId="10" fontId="0" fillId="0" borderId="64" xfId="0" applyNumberFormat="1" applyBorder="1"/>
    <xf numFmtId="10" fontId="0" fillId="0" borderId="65" xfId="0" applyNumberFormat="1" applyBorder="1"/>
    <xf numFmtId="0" fontId="15" fillId="0" borderId="66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1" fillId="0" borderId="58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1" fillId="0" borderId="59" xfId="0" applyFont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7" fillId="0" borderId="0" xfId="4" applyFont="1" applyAlignment="1">
      <alignment horizontal="center"/>
    </xf>
    <xf numFmtId="0" fontId="4" fillId="3" borderId="31" xfId="4" applyFill="1" applyBorder="1" applyAlignment="1">
      <alignment horizontal="left"/>
    </xf>
    <xf numFmtId="0" fontId="4" fillId="3" borderId="32" xfId="4" applyFill="1" applyBorder="1" applyAlignment="1">
      <alignment horizontal="left"/>
    </xf>
    <xf numFmtId="0" fontId="4" fillId="0" borderId="32" xfId="4" applyBorder="1" applyAlignment="1">
      <alignment horizontal="left"/>
    </xf>
    <xf numFmtId="0" fontId="4" fillId="0" borderId="33" xfId="4" applyBorder="1" applyAlignment="1">
      <alignment horizontal="left"/>
    </xf>
    <xf numFmtId="0" fontId="4" fillId="3" borderId="19" xfId="4" applyFill="1" applyBorder="1"/>
    <xf numFmtId="0" fontId="4" fillId="0" borderId="69" xfId="4" applyBorder="1" applyAlignment="1" applyProtection="1">
      <alignment horizontal="left"/>
      <protection locked="0"/>
    </xf>
    <xf numFmtId="0" fontId="4" fillId="0" borderId="32" xfId="4" applyBorder="1" applyAlignment="1" applyProtection="1">
      <alignment horizontal="left"/>
      <protection locked="0"/>
    </xf>
    <xf numFmtId="0" fontId="4" fillId="0" borderId="33" xfId="4" applyBorder="1" applyAlignment="1" applyProtection="1">
      <alignment horizontal="left"/>
      <protection locked="0"/>
    </xf>
    <xf numFmtId="0" fontId="4" fillId="3" borderId="50" xfId="4" applyFill="1" applyBorder="1"/>
    <xf numFmtId="0" fontId="4" fillId="3" borderId="24" xfId="4" applyFill="1" applyBorder="1"/>
    <xf numFmtId="0" fontId="4" fillId="3" borderId="51" xfId="4" applyFill="1" applyBorder="1"/>
    <xf numFmtId="167" fontId="4" fillId="0" borderId="23" xfId="4" applyNumberFormat="1" applyBorder="1" applyAlignment="1" applyProtection="1">
      <alignment horizontal="center"/>
      <protection locked="0"/>
    </xf>
    <xf numFmtId="167" fontId="4" fillId="0" borderId="24" xfId="4" applyNumberFormat="1" applyBorder="1" applyAlignment="1" applyProtection="1">
      <alignment horizontal="center"/>
      <protection locked="0"/>
    </xf>
    <xf numFmtId="167" fontId="4" fillId="0" borderId="51" xfId="4" applyNumberFormat="1" applyBorder="1" applyAlignment="1" applyProtection="1">
      <alignment horizontal="center"/>
      <protection locked="0"/>
    </xf>
    <xf numFmtId="167" fontId="4" fillId="0" borderId="23" xfId="4" applyNumberFormat="1" applyBorder="1" applyAlignment="1">
      <alignment horizontal="center"/>
    </xf>
    <xf numFmtId="167" fontId="4" fillId="0" borderId="24" xfId="4" applyNumberFormat="1" applyBorder="1" applyAlignment="1">
      <alignment horizontal="center"/>
    </xf>
    <xf numFmtId="167" fontId="4" fillId="0" borderId="25" xfId="4" applyNumberFormat="1" applyBorder="1" applyAlignment="1">
      <alignment horizontal="center"/>
    </xf>
    <xf numFmtId="0" fontId="4" fillId="3" borderId="72" xfId="4" applyFill="1" applyBorder="1"/>
    <xf numFmtId="0" fontId="4" fillId="3" borderId="28" xfId="4" applyFill="1" applyBorder="1"/>
    <xf numFmtId="0" fontId="4" fillId="3" borderId="71" xfId="4" applyFill="1" applyBorder="1"/>
    <xf numFmtId="0" fontId="3" fillId="2" borderId="29" xfId="4" applyFont="1" applyFill="1" applyBorder="1" applyProtection="1">
      <protection locked="0"/>
    </xf>
    <xf numFmtId="0" fontId="3" fillId="2" borderId="28" xfId="4" applyFont="1" applyFill="1" applyBorder="1" applyProtection="1">
      <protection locked="0"/>
    </xf>
    <xf numFmtId="0" fontId="4" fillId="0" borderId="2" xfId="4" applyBorder="1"/>
    <xf numFmtId="0" fontId="4" fillId="0" borderId="4" xfId="4" applyBorder="1"/>
    <xf numFmtId="0" fontId="4" fillId="3" borderId="18" xfId="4" applyFill="1" applyBorder="1"/>
    <xf numFmtId="0" fontId="4" fillId="0" borderId="19" xfId="4" applyBorder="1" applyProtection="1">
      <protection locked="0"/>
    </xf>
    <xf numFmtId="168" fontId="4" fillId="0" borderId="6" xfId="4" applyNumberFormat="1" applyBorder="1" applyProtection="1">
      <protection locked="0"/>
    </xf>
    <xf numFmtId="168" fontId="4" fillId="0" borderId="21" xfId="4" applyNumberFormat="1" applyBorder="1" applyProtection="1">
      <protection locked="0"/>
    </xf>
    <xf numFmtId="0" fontId="4" fillId="4" borderId="50" xfId="4" applyFill="1" applyBorder="1" applyProtection="1">
      <protection locked="0"/>
    </xf>
    <xf numFmtId="0" fontId="4" fillId="4" borderId="24" xfId="4" applyFill="1" applyBorder="1" applyProtection="1">
      <protection locked="0"/>
    </xf>
    <xf numFmtId="0" fontId="4" fillId="4" borderId="51" xfId="4" applyFill="1" applyBorder="1" applyProtection="1">
      <protection locked="0"/>
    </xf>
    <xf numFmtId="0" fontId="4" fillId="3" borderId="27" xfId="4" applyFill="1" applyBorder="1"/>
    <xf numFmtId="0" fontId="4" fillId="3" borderId="9" xfId="4" applyFill="1" applyBorder="1"/>
    <xf numFmtId="0" fontId="12" fillId="0" borderId="47" xfId="2" applyNumberFormat="1" applyFont="1" applyBorder="1" applyAlignment="1" applyProtection="1">
      <protection locked="0"/>
    </xf>
    <xf numFmtId="0" fontId="12" fillId="0" borderId="48" xfId="2" applyNumberFormat="1" applyFont="1" applyBorder="1" applyAlignment="1" applyProtection="1">
      <protection locked="0"/>
    </xf>
    <xf numFmtId="0" fontId="12" fillId="0" borderId="49" xfId="2" applyNumberFormat="1" applyFont="1" applyBorder="1" applyAlignment="1" applyProtection="1">
      <protection locked="0"/>
    </xf>
    <xf numFmtId="0" fontId="4" fillId="3" borderId="47" xfId="4" applyFill="1" applyBorder="1"/>
    <xf numFmtId="0" fontId="4" fillId="3" borderId="48" xfId="4" applyFill="1" applyBorder="1"/>
    <xf numFmtId="0" fontId="4" fillId="3" borderId="49" xfId="4" applyFill="1" applyBorder="1"/>
    <xf numFmtId="168" fontId="4" fillId="0" borderId="35" xfId="4" applyNumberFormat="1" applyBorder="1" applyProtection="1">
      <protection locked="0"/>
    </xf>
    <xf numFmtId="168" fontId="4" fillId="0" borderId="36" xfId="4" applyNumberFormat="1" applyBorder="1" applyProtection="1">
      <protection locked="0"/>
    </xf>
    <xf numFmtId="44" fontId="10" fillId="2" borderId="0" xfId="4" applyNumberFormat="1" applyFont="1" applyFill="1" applyAlignment="1">
      <alignment horizontal="right"/>
    </xf>
    <xf numFmtId="3" fontId="4" fillId="0" borderId="47" xfId="4" applyNumberFormat="1" applyBorder="1" applyAlignment="1" applyProtection="1">
      <alignment horizontal="left"/>
      <protection locked="0"/>
    </xf>
    <xf numFmtId="0" fontId="4" fillId="0" borderId="48" xfId="4" applyBorder="1" applyAlignment="1" applyProtection="1">
      <alignment horizontal="left"/>
      <protection locked="0"/>
    </xf>
    <xf numFmtId="0" fontId="4" fillId="0" borderId="70" xfId="4" applyBorder="1" applyAlignment="1" applyProtection="1">
      <alignment horizontal="left"/>
      <protection locked="0"/>
    </xf>
    <xf numFmtId="0" fontId="6" fillId="0" borderId="73" xfId="4" applyFont="1" applyBorder="1"/>
    <xf numFmtId="0" fontId="6" fillId="0" borderId="74" xfId="4" applyFont="1" applyBorder="1"/>
    <xf numFmtId="0" fontId="6" fillId="0" borderId="75" xfId="4" applyFont="1" applyBorder="1"/>
    <xf numFmtId="0" fontId="3" fillId="0" borderId="0" xfId="4" applyFont="1"/>
    <xf numFmtId="168" fontId="4" fillId="2" borderId="6" xfId="4" applyNumberFormat="1" applyFill="1" applyBorder="1" applyProtection="1">
      <protection locked="0"/>
    </xf>
    <xf numFmtId="168" fontId="4" fillId="2" borderId="21" xfId="4" applyNumberFormat="1" applyFill="1" applyBorder="1" applyProtection="1">
      <protection locked="0"/>
    </xf>
    <xf numFmtId="0" fontId="4" fillId="0" borderId="0" xfId="4"/>
    <xf numFmtId="44" fontId="10" fillId="0" borderId="0" xfId="4" applyNumberFormat="1" applyFont="1" applyAlignment="1">
      <alignment horizontal="right"/>
    </xf>
    <xf numFmtId="168" fontId="4" fillId="0" borderId="76" xfId="4" applyNumberFormat="1" applyBorder="1"/>
    <xf numFmtId="168" fontId="4" fillId="0" borderId="2" xfId="4" applyNumberFormat="1" applyBorder="1"/>
    <xf numFmtId="168" fontId="4" fillId="0" borderId="4" xfId="4" applyNumberFormat="1" applyBorder="1"/>
    <xf numFmtId="0" fontId="4" fillId="0" borderId="77" xfId="4" applyBorder="1" applyAlignment="1">
      <alignment horizontal="right"/>
    </xf>
    <xf numFmtId="0" fontId="4" fillId="0" borderId="78" xfId="4" applyBorder="1" applyAlignment="1">
      <alignment horizontal="right"/>
    </xf>
    <xf numFmtId="168" fontId="4" fillId="0" borderId="74" xfId="4" applyNumberFormat="1" applyBorder="1"/>
    <xf numFmtId="168" fontId="4" fillId="0" borderId="75" xfId="4" applyNumberFormat="1" applyBorder="1"/>
    <xf numFmtId="0" fontId="15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0" fillId="0" borderId="77" xfId="4" applyFont="1" applyBorder="1" applyAlignment="1">
      <alignment horizontal="right"/>
    </xf>
    <xf numFmtId="0" fontId="10" fillId="0" borderId="78" xfId="4" applyFont="1" applyBorder="1" applyAlignment="1">
      <alignment horizontal="right"/>
    </xf>
    <xf numFmtId="168" fontId="10" fillId="0" borderId="74" xfId="4" applyNumberFormat="1" applyFont="1" applyBorder="1"/>
    <xf numFmtId="168" fontId="10" fillId="0" borderId="75" xfId="4" applyNumberFormat="1" applyFont="1" applyBorder="1"/>
    <xf numFmtId="0" fontId="6" fillId="0" borderId="10" xfId="4" applyFont="1" applyBorder="1" applyAlignment="1" applyProtection="1">
      <alignment vertical="top"/>
      <protection locked="0"/>
    </xf>
    <xf numFmtId="0" fontId="6" fillId="0" borderId="1" xfId="4" applyFont="1" applyBorder="1" applyAlignment="1" applyProtection="1">
      <alignment vertical="top"/>
      <protection locked="0"/>
    </xf>
    <xf numFmtId="0" fontId="6" fillId="0" borderId="3" xfId="4" applyFont="1" applyBorder="1" applyAlignment="1" applyProtection="1">
      <alignment vertical="top"/>
      <protection locked="0"/>
    </xf>
    <xf numFmtId="0" fontId="4" fillId="0" borderId="15" xfId="4" applyBorder="1" applyAlignment="1" applyProtection="1">
      <alignment horizontal="left"/>
      <protection locked="0"/>
    </xf>
    <xf numFmtId="0" fontId="4" fillId="0" borderId="0" xfId="4" applyAlignment="1" applyProtection="1">
      <alignment horizontal="left"/>
      <protection locked="0"/>
    </xf>
    <xf numFmtId="0" fontId="4" fillId="0" borderId="17" xfId="4" applyBorder="1" applyAlignment="1" applyProtection="1">
      <alignment horizontal="left"/>
      <protection locked="0"/>
    </xf>
    <xf numFmtId="0" fontId="4" fillId="0" borderId="16" xfId="4" applyBorder="1" applyAlignment="1" applyProtection="1">
      <alignment horizontal="left"/>
      <protection locked="0"/>
    </xf>
    <xf numFmtId="0" fontId="4" fillId="0" borderId="2" xfId="4" applyBorder="1" applyAlignment="1" applyProtection="1">
      <alignment horizontal="left"/>
      <protection locked="0"/>
    </xf>
    <xf numFmtId="0" fontId="4" fillId="0" borderId="4" xfId="4" applyBorder="1" applyAlignment="1" applyProtection="1">
      <alignment horizontal="left"/>
      <protection locked="0"/>
    </xf>
    <xf numFmtId="0" fontId="6" fillId="0" borderId="11" xfId="4" applyFont="1" applyBorder="1" applyAlignment="1">
      <alignment horizontal="center"/>
    </xf>
    <xf numFmtId="0" fontId="6" fillId="0" borderId="44" xfId="4" applyFont="1" applyBorder="1" applyAlignment="1">
      <alignment horizontal="center"/>
    </xf>
    <xf numFmtId="0" fontId="6" fillId="0" borderId="45" xfId="4" applyFont="1" applyBorder="1" applyAlignment="1">
      <alignment horizontal="center"/>
    </xf>
    <xf numFmtId="0" fontId="6" fillId="0" borderId="46" xfId="4" applyFont="1" applyBorder="1" applyAlignment="1">
      <alignment horizontal="center"/>
    </xf>
    <xf numFmtId="44" fontId="6" fillId="0" borderId="11" xfId="6" applyFont="1" applyBorder="1" applyAlignment="1">
      <alignment horizontal="center"/>
    </xf>
    <xf numFmtId="44" fontId="6" fillId="0" borderId="44" xfId="6" applyFont="1" applyBorder="1" applyAlignment="1">
      <alignment horizontal="right"/>
    </xf>
    <xf numFmtId="44" fontId="6" fillId="0" borderId="45" xfId="6" applyFont="1" applyBorder="1" applyAlignment="1">
      <alignment horizontal="right"/>
    </xf>
    <xf numFmtId="44" fontId="6" fillId="0" borderId="46" xfId="6" applyFont="1" applyBorder="1" applyAlignment="1">
      <alignment horizontal="right"/>
    </xf>
    <xf numFmtId="44" fontId="6" fillId="0" borderId="44" xfId="6" applyFont="1" applyBorder="1" applyAlignment="1">
      <alignment horizontal="center"/>
    </xf>
    <xf numFmtId="44" fontId="6" fillId="0" borderId="45" xfId="6" applyFont="1" applyBorder="1" applyAlignment="1">
      <alignment horizontal="center"/>
    </xf>
    <xf numFmtId="44" fontId="6" fillId="0" borderId="46" xfId="6" applyFont="1" applyBorder="1" applyAlignment="1">
      <alignment horizontal="center"/>
    </xf>
  </cellXfs>
  <cellStyles count="7">
    <cellStyle name="Euro" xfId="1" xr:uid="{00000000-0005-0000-0000-000000000000}"/>
    <cellStyle name="Lien hypertexte" xfId="2" builtinId="8"/>
    <cellStyle name="Monétaire" xfId="3" builtinId="4"/>
    <cellStyle name="Monétaire 2" xfId="6" xr:uid="{00000000-0005-0000-0000-000003000000}"/>
    <cellStyle name="Normal" xfId="0" builtinId="0"/>
    <cellStyle name="Normal 2" xfId="4" xr:uid="{00000000-0005-0000-0000-000005000000}"/>
    <cellStyle name="Pourcentage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16</xdr:col>
      <xdr:colOff>104775</xdr:colOff>
      <xdr:row>5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77165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18</xdr:col>
      <xdr:colOff>19049</xdr:colOff>
      <xdr:row>5</xdr:row>
      <xdr:rowOff>209550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990724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W55"/>
  <sheetViews>
    <sheetView tabSelected="1" showWhiteSpace="0" zoomScaleNormal="100" zoomScaleSheetLayoutView="100" workbookViewId="0">
      <selection activeCell="AJ6" sqref="AJ6:AL6"/>
    </sheetView>
  </sheetViews>
  <sheetFormatPr baseColWidth="10" defaultRowHeight="12.75" x14ac:dyDescent="0.2"/>
  <cols>
    <col min="1" max="58" width="1.7109375" customWidth="1"/>
    <col min="59" max="59" width="3.42578125" customWidth="1"/>
    <col min="60" max="63" width="1.7109375" customWidth="1"/>
    <col min="64" max="64" width="1.140625" customWidth="1"/>
    <col min="65" max="65" width="0.140625" hidden="1" customWidth="1"/>
    <col min="66" max="66" width="8.85546875" hidden="1" customWidth="1"/>
    <col min="67" max="67" width="0.5703125" hidden="1" customWidth="1"/>
    <col min="68" max="68" width="1.140625" hidden="1" customWidth="1"/>
    <col min="69" max="69" width="9.28515625" hidden="1" customWidth="1"/>
    <col min="70" max="70" width="0.28515625" hidden="1" customWidth="1"/>
    <col min="71" max="71" width="0.140625" hidden="1" customWidth="1"/>
    <col min="72" max="72" width="19.5703125" customWidth="1"/>
    <col min="73" max="73" width="22.5703125" customWidth="1"/>
    <col min="74" max="74" width="6.140625" customWidth="1"/>
    <col min="75" max="75" width="0.140625" hidden="1" customWidth="1"/>
    <col min="76" max="76" width="1.7109375" customWidth="1"/>
    <col min="77" max="77" width="11.140625" customWidth="1"/>
    <col min="78" max="202" width="1.7109375" customWidth="1"/>
  </cols>
  <sheetData>
    <row r="1" spans="2:101" ht="23.25" x14ac:dyDescent="0.35">
      <c r="P1" s="2"/>
      <c r="Q1" s="2"/>
      <c r="T1" s="79" t="s">
        <v>66</v>
      </c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</row>
    <row r="2" spans="2:101" ht="10.5" customHeight="1" x14ac:dyDescent="0.25">
      <c r="BC2" s="1"/>
      <c r="BO2" s="12"/>
      <c r="BP2" s="12"/>
      <c r="BQ2" s="13"/>
      <c r="BR2" s="12"/>
      <c r="BS2" s="12"/>
    </row>
    <row r="3" spans="2:101" x14ac:dyDescent="0.2">
      <c r="T3" s="106" t="s">
        <v>44</v>
      </c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9"/>
      <c r="BO3" s="12"/>
      <c r="BP3" s="14"/>
      <c r="BQ3" s="12"/>
      <c r="BR3" s="12"/>
      <c r="BS3" s="15"/>
    </row>
    <row r="4" spans="2:101" x14ac:dyDescent="0.2">
      <c r="T4" s="113" t="s">
        <v>21</v>
      </c>
      <c r="U4" s="114"/>
      <c r="V4" s="114"/>
      <c r="W4" s="114"/>
      <c r="X4" s="114"/>
      <c r="Y4" s="114"/>
      <c r="Z4" s="115"/>
      <c r="AA4" s="83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5"/>
      <c r="BO4" s="12"/>
      <c r="BP4" s="14"/>
      <c r="BQ4" s="12"/>
      <c r="BR4" s="12"/>
      <c r="BS4" s="15"/>
    </row>
    <row r="5" spans="2:101" x14ac:dyDescent="0.2">
      <c r="T5" s="22" t="s">
        <v>22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5"/>
      <c r="BO5" s="12"/>
      <c r="BP5" s="14"/>
      <c r="BQ5" s="12"/>
      <c r="BR5" s="12"/>
      <c r="BS5" s="15"/>
    </row>
    <row r="6" spans="2:101" x14ac:dyDescent="0.2">
      <c r="T6" s="116" t="s">
        <v>23</v>
      </c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2"/>
      <c r="AJ6" s="117"/>
      <c r="AK6" s="118"/>
      <c r="AL6" s="119"/>
      <c r="AM6" s="97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9"/>
      <c r="BO6" s="12"/>
      <c r="BP6" s="14"/>
      <c r="BQ6" s="12"/>
      <c r="BR6" s="12"/>
      <c r="BS6" s="15"/>
    </row>
    <row r="7" spans="2:101" x14ac:dyDescent="0.2">
      <c r="B7" s="105" t="s">
        <v>24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9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1"/>
      <c r="AP7" s="95" t="s">
        <v>26</v>
      </c>
      <c r="AQ7" s="96"/>
      <c r="AR7" s="96"/>
      <c r="AS7" s="96"/>
      <c r="AT7" s="96"/>
      <c r="AU7" s="92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4"/>
      <c r="BO7" s="12"/>
      <c r="BP7" s="14"/>
      <c r="BQ7" s="12"/>
      <c r="BR7" s="12"/>
      <c r="BS7" s="15"/>
    </row>
    <row r="8" spans="2:101" x14ac:dyDescent="0.2">
      <c r="B8" s="103" t="s">
        <v>25</v>
      </c>
      <c r="C8" s="104"/>
      <c r="D8" s="104"/>
      <c r="E8" s="104"/>
      <c r="F8" s="104"/>
      <c r="G8" s="104"/>
      <c r="H8" s="104"/>
      <c r="I8" s="100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10" t="s">
        <v>27</v>
      </c>
      <c r="AQ8" s="111"/>
      <c r="AR8" s="111"/>
      <c r="AS8" s="111"/>
      <c r="AT8" s="112"/>
      <c r="AU8" s="86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8"/>
      <c r="BO8" s="12"/>
      <c r="BP8" s="14"/>
      <c r="BQ8" s="12"/>
      <c r="BR8" s="12"/>
      <c r="BS8" s="15"/>
    </row>
    <row r="9" spans="2:101" x14ac:dyDescent="0.2">
      <c r="B9" s="21"/>
      <c r="BO9" s="12"/>
      <c r="BP9" s="14"/>
      <c r="BQ9" s="12"/>
      <c r="BR9" s="12"/>
      <c r="BS9" s="15"/>
      <c r="BW9" t="s">
        <v>51</v>
      </c>
    </row>
    <row r="10" spans="2:101" ht="15.75" x14ac:dyDescent="0.25">
      <c r="B10" s="56" t="s">
        <v>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8"/>
      <c r="AF10" s="56" t="s">
        <v>1</v>
      </c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8"/>
      <c r="BO10" s="18" t="s">
        <v>14</v>
      </c>
      <c r="BP10" s="19" t="s">
        <v>13</v>
      </c>
      <c r="BQ10" s="18" t="s">
        <v>14</v>
      </c>
      <c r="BR10" s="18" t="s">
        <v>14</v>
      </c>
      <c r="BS10" s="20" t="s">
        <v>13</v>
      </c>
      <c r="BW10" t="s">
        <v>50</v>
      </c>
    </row>
    <row r="11" spans="2:10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X11" s="59"/>
      <c r="Y11" s="59"/>
      <c r="Z11" s="59"/>
      <c r="AA11" s="59"/>
      <c r="AB11" s="59"/>
      <c r="AC11" s="60"/>
      <c r="AF11" s="80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2"/>
      <c r="BB11" s="59"/>
      <c r="BC11" s="59"/>
      <c r="BD11" s="59"/>
      <c r="BE11" s="59"/>
      <c r="BF11" s="59"/>
      <c r="BG11" s="60"/>
      <c r="BO11" s="12">
        <v>1</v>
      </c>
      <c r="BP11" s="14">
        <v>0.3</v>
      </c>
      <c r="BQ11" s="12">
        <v>1155</v>
      </c>
      <c r="BR11" s="12">
        <v>1</v>
      </c>
      <c r="BS11" s="15">
        <v>0.5</v>
      </c>
      <c r="BW11" s="25" t="s">
        <v>49</v>
      </c>
      <c r="CS11" s="24"/>
      <c r="CT11" s="24"/>
      <c r="CU11" s="24"/>
      <c r="CV11" s="24"/>
      <c r="CW11" s="24"/>
    </row>
    <row r="12" spans="2:101" x14ac:dyDescent="0.2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59"/>
      <c r="Y12" s="59"/>
      <c r="Z12" s="59"/>
      <c r="AA12" s="59"/>
      <c r="AB12" s="59"/>
      <c r="AC12" s="60"/>
      <c r="AF12" s="80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2"/>
      <c r="BB12" s="59"/>
      <c r="BC12" s="59"/>
      <c r="BD12" s="59"/>
      <c r="BE12" s="59"/>
      <c r="BF12" s="59"/>
      <c r="BG12" s="60"/>
      <c r="BO12" s="12">
        <v>342</v>
      </c>
      <c r="BP12" s="14">
        <v>0.31</v>
      </c>
      <c r="BQ12" s="12"/>
      <c r="BR12" s="12">
        <f t="shared" ref="BR12:BR30" si="0">BR13-1155</f>
        <v>324</v>
      </c>
      <c r="BS12" s="15">
        <v>0.505</v>
      </c>
      <c r="BW12" s="25" t="s">
        <v>52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</row>
    <row r="13" spans="2:101" x14ac:dyDescent="0.2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59"/>
      <c r="Y13" s="59"/>
      <c r="Z13" s="59"/>
      <c r="AA13" s="59"/>
      <c r="AB13" s="59"/>
      <c r="AC13" s="60"/>
      <c r="AF13" s="80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2"/>
      <c r="BB13" s="59"/>
      <c r="BC13" s="59"/>
      <c r="BD13" s="59"/>
      <c r="BE13" s="59"/>
      <c r="BF13" s="59"/>
      <c r="BG13" s="60"/>
      <c r="BM13" s="11"/>
      <c r="BO13" s="12">
        <v>1497</v>
      </c>
      <c r="BP13" s="14">
        <v>0.32</v>
      </c>
      <c r="BQ13" s="12"/>
      <c r="BR13" s="12">
        <f t="shared" si="0"/>
        <v>1479</v>
      </c>
      <c r="BS13" s="15">
        <v>0.51</v>
      </c>
      <c r="BW13" s="25" t="s">
        <v>16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</row>
    <row r="14" spans="2:101" x14ac:dyDescent="0.2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  <c r="X14" s="59"/>
      <c r="Y14" s="59"/>
      <c r="Z14" s="59"/>
      <c r="AA14" s="59"/>
      <c r="AB14" s="59"/>
      <c r="AC14" s="60"/>
      <c r="AF14" s="61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3"/>
      <c r="BB14" s="59"/>
      <c r="BC14" s="59"/>
      <c r="BD14" s="59"/>
      <c r="BE14" s="59"/>
      <c r="BF14" s="59"/>
      <c r="BG14" s="60"/>
      <c r="BO14" s="12">
        <v>2652</v>
      </c>
      <c r="BP14" s="14">
        <v>0.33</v>
      </c>
      <c r="BQ14" s="12"/>
      <c r="BR14" s="12">
        <f t="shared" si="0"/>
        <v>2634</v>
      </c>
      <c r="BS14" s="15">
        <v>0.51500000000000001</v>
      </c>
      <c r="BW14" s="25" t="s">
        <v>17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</row>
    <row r="15" spans="2:101" x14ac:dyDescent="0.2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59"/>
      <c r="Y15" s="59"/>
      <c r="Z15" s="59"/>
      <c r="AA15" s="59"/>
      <c r="AB15" s="59"/>
      <c r="AC15" s="60"/>
      <c r="AF15" s="61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3"/>
      <c r="BB15" s="59"/>
      <c r="BC15" s="59"/>
      <c r="BD15" s="59"/>
      <c r="BE15" s="59"/>
      <c r="BF15" s="59"/>
      <c r="BG15" s="60"/>
      <c r="BO15" s="12">
        <v>3807</v>
      </c>
      <c r="BP15" s="14">
        <v>0.34</v>
      </c>
      <c r="BQ15" s="12"/>
      <c r="BR15" s="12">
        <f t="shared" si="0"/>
        <v>3789</v>
      </c>
      <c r="BS15" s="15">
        <v>0.52</v>
      </c>
      <c r="BW15" s="25" t="s">
        <v>47</v>
      </c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</row>
    <row r="16" spans="2:101" x14ac:dyDescent="0.2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  <c r="X16" s="59"/>
      <c r="Y16" s="59"/>
      <c r="Z16" s="59"/>
      <c r="AA16" s="59"/>
      <c r="AB16" s="59"/>
      <c r="AC16" s="60"/>
      <c r="AF16" s="61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3"/>
      <c r="BB16" s="59"/>
      <c r="BC16" s="59"/>
      <c r="BD16" s="59"/>
      <c r="BE16" s="59"/>
      <c r="BF16" s="59"/>
      <c r="BG16" s="60"/>
      <c r="BO16" s="12">
        <v>4959</v>
      </c>
      <c r="BP16" s="14">
        <v>0.35</v>
      </c>
      <c r="BQ16" s="12"/>
      <c r="BR16" s="12">
        <f t="shared" si="0"/>
        <v>4944</v>
      </c>
      <c r="BS16" s="15">
        <v>0.52500000000000002</v>
      </c>
      <c r="BW16" s="25" t="s">
        <v>32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</row>
    <row r="17" spans="2:101" x14ac:dyDescent="0.2"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  <c r="X17" s="59"/>
      <c r="Y17" s="59"/>
      <c r="Z17" s="59"/>
      <c r="AA17" s="59"/>
      <c r="AB17" s="59"/>
      <c r="AC17" s="60"/>
      <c r="AF17" s="64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59"/>
      <c r="BC17" s="59"/>
      <c r="BD17" s="59"/>
      <c r="BE17" s="59"/>
      <c r="BF17" s="59"/>
      <c r="BG17" s="60"/>
      <c r="BO17" s="12">
        <v>6112</v>
      </c>
      <c r="BP17" s="14">
        <v>0.36</v>
      </c>
      <c r="BQ17" s="12"/>
      <c r="BR17" s="12">
        <f t="shared" si="0"/>
        <v>6099</v>
      </c>
      <c r="BS17" s="15">
        <v>0.53</v>
      </c>
      <c r="BW17" s="25" t="s">
        <v>33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</row>
    <row r="18" spans="2:101" x14ac:dyDescent="0.2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2"/>
      <c r="X18" s="59"/>
      <c r="Y18" s="59"/>
      <c r="Z18" s="59"/>
      <c r="AA18" s="59"/>
      <c r="AB18" s="59"/>
      <c r="AC18" s="60"/>
      <c r="AF18" s="64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59"/>
      <c r="BC18" s="59"/>
      <c r="BD18" s="59"/>
      <c r="BE18" s="59"/>
      <c r="BF18" s="59"/>
      <c r="BG18" s="60"/>
      <c r="BO18" s="12">
        <v>7265</v>
      </c>
      <c r="BP18" s="14">
        <v>0.37</v>
      </c>
      <c r="BQ18" s="12"/>
      <c r="BR18" s="12">
        <f t="shared" si="0"/>
        <v>7254</v>
      </c>
      <c r="BS18" s="15">
        <v>0.53500000000000003</v>
      </c>
      <c r="BW18" s="25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</row>
    <row r="19" spans="2:101" x14ac:dyDescent="0.2"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2"/>
      <c r="X19" s="59"/>
      <c r="Y19" s="59"/>
      <c r="Z19" s="59"/>
      <c r="AA19" s="59"/>
      <c r="AB19" s="59"/>
      <c r="AC19" s="60"/>
      <c r="AF19" s="140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2"/>
      <c r="BB19" s="59"/>
      <c r="BC19" s="59"/>
      <c r="BD19" s="59"/>
      <c r="BE19" s="59"/>
      <c r="BF19" s="59"/>
      <c r="BG19" s="60"/>
      <c r="BO19" s="12">
        <v>8418</v>
      </c>
      <c r="BP19" s="14">
        <v>0.38</v>
      </c>
      <c r="BQ19" s="12"/>
      <c r="BR19" s="12">
        <f t="shared" si="0"/>
        <v>8409</v>
      </c>
      <c r="BS19" s="15">
        <v>0.54</v>
      </c>
      <c r="BW19" s="25" t="s">
        <v>53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</row>
    <row r="20" spans="2:101" x14ac:dyDescent="0.2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2"/>
      <c r="X20" s="59"/>
      <c r="Y20" s="59"/>
      <c r="Z20" s="59"/>
      <c r="AA20" s="59"/>
      <c r="AB20" s="59"/>
      <c r="AC20" s="60"/>
      <c r="AF20" s="120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2"/>
      <c r="BB20" s="59"/>
      <c r="BC20" s="59"/>
      <c r="BD20" s="59"/>
      <c r="BE20" s="59"/>
      <c r="BF20" s="59"/>
      <c r="BG20" s="60"/>
      <c r="BO20" s="12">
        <v>9571</v>
      </c>
      <c r="BP20" s="14">
        <v>0.39</v>
      </c>
      <c r="BQ20" s="12"/>
      <c r="BR20" s="12">
        <f t="shared" si="0"/>
        <v>9564</v>
      </c>
      <c r="BS20" s="15">
        <v>0.54500000000000004</v>
      </c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</row>
    <row r="21" spans="2:101" x14ac:dyDescent="0.2">
      <c r="B21" s="151" t="s">
        <v>70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  <c r="X21" s="70">
        <f>SUM(X11:X20)</f>
        <v>0</v>
      </c>
      <c r="Y21" s="70"/>
      <c r="Z21" s="70"/>
      <c r="AA21" s="70"/>
      <c r="AB21" s="70"/>
      <c r="AC21" s="71"/>
      <c r="AF21" s="68" t="s">
        <v>70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70">
        <f>SUM(BB11:BB20)</f>
        <v>0</v>
      </c>
      <c r="BC21" s="70"/>
      <c r="BD21" s="70"/>
      <c r="BE21" s="70"/>
      <c r="BF21" s="70"/>
      <c r="BG21" s="71"/>
      <c r="BO21" s="12">
        <v>10724</v>
      </c>
      <c r="BP21" s="14">
        <v>0.4</v>
      </c>
      <c r="BQ21" s="12"/>
      <c r="BR21" s="12">
        <f t="shared" si="0"/>
        <v>10719</v>
      </c>
      <c r="BS21" s="15">
        <v>0.55000000000000004</v>
      </c>
    </row>
    <row r="22" spans="2:101" x14ac:dyDescent="0.2">
      <c r="B22" s="157" t="s">
        <v>71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9"/>
      <c r="X22" s="66" t="e">
        <f>X21/AJ6</f>
        <v>#DIV/0!</v>
      </c>
      <c r="Y22" s="66"/>
      <c r="Z22" s="66"/>
      <c r="AA22" s="66"/>
      <c r="AB22" s="66"/>
      <c r="AC22" s="67"/>
      <c r="AF22" s="72" t="s">
        <v>71</v>
      </c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66" t="e">
        <f>BB21/AJ6</f>
        <v>#DIV/0!</v>
      </c>
      <c r="BC22" s="66"/>
      <c r="BD22" s="66"/>
      <c r="BE22" s="66"/>
      <c r="BF22" s="66"/>
      <c r="BG22" s="67"/>
      <c r="BO22" s="12">
        <v>11878</v>
      </c>
      <c r="BP22" s="14">
        <v>0.41</v>
      </c>
      <c r="BQ22" s="12"/>
      <c r="BR22" s="12">
        <f t="shared" si="0"/>
        <v>11874</v>
      </c>
      <c r="BS22" s="15">
        <v>0.55500000000000005</v>
      </c>
    </row>
    <row r="23" spans="2:101" x14ac:dyDescent="0.2">
      <c r="B23" s="154" t="s">
        <v>67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6"/>
      <c r="X23" s="171" t="e">
        <f>X22*0.5</f>
        <v>#DIV/0!</v>
      </c>
      <c r="Y23" s="171"/>
      <c r="Z23" s="171"/>
      <c r="AA23" s="171"/>
      <c r="AB23" s="171"/>
      <c r="AC23" s="172"/>
      <c r="AF23" s="125" t="s">
        <v>67</v>
      </c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71" t="e">
        <f>BB22*0.6</f>
        <v>#DIV/0!</v>
      </c>
      <c r="BC23" s="171"/>
      <c r="BD23" s="171"/>
      <c r="BE23" s="171"/>
      <c r="BF23" s="171"/>
      <c r="BG23" s="172"/>
      <c r="BO23" s="12">
        <v>13032</v>
      </c>
      <c r="BP23" s="14">
        <v>0.42</v>
      </c>
      <c r="BQ23" s="12"/>
      <c r="BR23" s="12">
        <f t="shared" si="0"/>
        <v>13029</v>
      </c>
      <c r="BS23" s="15">
        <v>0.56000000000000005</v>
      </c>
      <c r="BW23" s="25" t="s">
        <v>45</v>
      </c>
    </row>
    <row r="24" spans="2:101" x14ac:dyDescent="0.2">
      <c r="BO24" s="12">
        <v>14186</v>
      </c>
      <c r="BP24" s="14">
        <v>0.43</v>
      </c>
      <c r="BQ24" s="12"/>
      <c r="BR24" s="12">
        <f t="shared" si="0"/>
        <v>14184</v>
      </c>
      <c r="BS24" s="15">
        <v>0.56499999999999995</v>
      </c>
      <c r="BW24" s="25" t="s">
        <v>31</v>
      </c>
    </row>
    <row r="25" spans="2:101" ht="15.75" x14ac:dyDescent="0.25">
      <c r="B25" s="130" t="s">
        <v>46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O25" s="12">
        <v>15340</v>
      </c>
      <c r="BP25" s="14">
        <v>0.44</v>
      </c>
      <c r="BQ25" s="12"/>
      <c r="BR25" s="12">
        <f t="shared" si="0"/>
        <v>15339</v>
      </c>
      <c r="BS25" s="15">
        <v>0.56999999999999995</v>
      </c>
    </row>
    <row r="26" spans="2:101" x14ac:dyDescent="0.2"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5"/>
      <c r="X26" s="176"/>
      <c r="Y26" s="176"/>
      <c r="Z26" s="176"/>
      <c r="AA26" s="176"/>
      <c r="AB26" s="176"/>
      <c r="AC26" s="177"/>
      <c r="AF26" s="10"/>
      <c r="BO26" s="12">
        <v>16494</v>
      </c>
      <c r="BP26" s="14">
        <v>0.45</v>
      </c>
      <c r="BQ26" s="12"/>
      <c r="BR26" s="12">
        <f t="shared" si="0"/>
        <v>16494</v>
      </c>
      <c r="BS26" s="15">
        <v>0.57499999999999996</v>
      </c>
    </row>
    <row r="27" spans="2:101" ht="13.5" thickBot="1" x14ac:dyDescent="0.25"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9"/>
      <c r="X27" s="59"/>
      <c r="Y27" s="59"/>
      <c r="Z27" s="59"/>
      <c r="AA27" s="59"/>
      <c r="AB27" s="59"/>
      <c r="AC27" s="60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16"/>
      <c r="BC27" s="16"/>
      <c r="BD27" s="16"/>
      <c r="BE27" s="16"/>
      <c r="BF27" s="16"/>
      <c r="BG27" s="16"/>
      <c r="BO27" s="12">
        <v>17649</v>
      </c>
      <c r="BP27" s="14">
        <v>0.46</v>
      </c>
      <c r="BQ27" s="12"/>
      <c r="BR27" s="12">
        <f t="shared" si="0"/>
        <v>17649</v>
      </c>
      <c r="BS27" s="15">
        <v>0.57999999999999996</v>
      </c>
    </row>
    <row r="28" spans="2:101" x14ac:dyDescent="0.2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9"/>
      <c r="X28" s="59"/>
      <c r="Y28" s="59"/>
      <c r="Z28" s="59"/>
      <c r="AA28" s="59"/>
      <c r="AB28" s="59"/>
      <c r="AC28" s="60"/>
      <c r="AF28" s="148" t="s">
        <v>68</v>
      </c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50"/>
      <c r="BO28" s="12">
        <v>18804</v>
      </c>
      <c r="BP28" s="14">
        <v>0.47</v>
      </c>
      <c r="BQ28" s="12"/>
      <c r="BR28" s="12">
        <f t="shared" si="0"/>
        <v>18804</v>
      </c>
      <c r="BS28" s="15">
        <v>0.58499999999999996</v>
      </c>
      <c r="BW28" s="25" t="s">
        <v>48</v>
      </c>
    </row>
    <row r="29" spans="2:101" ht="13.5" thickBot="1" x14ac:dyDescent="0.25"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9"/>
      <c r="X29" s="59"/>
      <c r="Y29" s="59"/>
      <c r="Z29" s="59"/>
      <c r="AA29" s="59"/>
      <c r="AB29" s="59"/>
      <c r="AC29" s="60"/>
      <c r="AF29" s="160" t="e">
        <f>X23+BB23</f>
        <v>#DIV/0!</v>
      </c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2"/>
      <c r="BO29" s="12">
        <v>19959</v>
      </c>
      <c r="BP29" s="14">
        <v>0.48</v>
      </c>
      <c r="BQ29" s="12"/>
      <c r="BR29" s="12">
        <f t="shared" si="0"/>
        <v>19959</v>
      </c>
      <c r="BS29" s="15">
        <v>0.59</v>
      </c>
      <c r="BW29" s="25" t="s">
        <v>54</v>
      </c>
    </row>
    <row r="30" spans="2:101" x14ac:dyDescent="0.2"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9"/>
      <c r="X30" s="59"/>
      <c r="Y30" s="59"/>
      <c r="Z30" s="59"/>
      <c r="AA30" s="59"/>
      <c r="AB30" s="59"/>
      <c r="AC30" s="60"/>
      <c r="BO30" s="12">
        <v>21114</v>
      </c>
      <c r="BP30" s="14">
        <v>0.49</v>
      </c>
      <c r="BQ30" s="12">
        <v>2310</v>
      </c>
      <c r="BR30" s="12">
        <f t="shared" si="0"/>
        <v>21114</v>
      </c>
      <c r="BS30" s="15">
        <v>0.59499999999999997</v>
      </c>
      <c r="BW30" s="25" t="s">
        <v>35</v>
      </c>
    </row>
    <row r="31" spans="2:101" ht="13.5" thickBot="1" x14ac:dyDescent="0.25"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9"/>
      <c r="X31" s="59"/>
      <c r="Y31" s="59"/>
      <c r="Z31" s="59"/>
      <c r="AA31" s="59"/>
      <c r="AB31" s="59"/>
      <c r="AC31" s="60"/>
      <c r="BO31" s="26">
        <v>22269</v>
      </c>
      <c r="BP31" s="27">
        <v>0.5</v>
      </c>
      <c r="BQ31" s="12"/>
      <c r="BR31" s="26">
        <v>22269</v>
      </c>
      <c r="BS31" s="28">
        <v>0.6</v>
      </c>
      <c r="BW31" s="25" t="s">
        <v>41</v>
      </c>
    </row>
    <row r="32" spans="2:101" ht="13.5" thickBot="1" x14ac:dyDescent="0.25"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9"/>
      <c r="X32" s="59"/>
      <c r="Y32" s="59"/>
      <c r="Z32" s="59"/>
      <c r="AA32" s="59"/>
      <c r="AB32" s="59"/>
      <c r="AC32" s="60"/>
      <c r="AF32" s="163" t="s">
        <v>28</v>
      </c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5"/>
      <c r="AU32" s="165"/>
      <c r="AV32" s="207" t="e">
        <f>X22+BB22+X38</f>
        <v>#DIV/0!</v>
      </c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8"/>
      <c r="BO32">
        <f t="shared" ref="BO32:BO51" si="1">BO31+1155</f>
        <v>23424</v>
      </c>
      <c r="BP32" s="14">
        <v>0.51</v>
      </c>
      <c r="BQ32" s="12"/>
      <c r="BR32" s="12">
        <f t="shared" ref="BR32:BR41" si="2">SUM(BR31+2310)</f>
        <v>24579</v>
      </c>
      <c r="BS32" s="15">
        <v>0.61</v>
      </c>
      <c r="BW32" s="25" t="s">
        <v>42</v>
      </c>
    </row>
    <row r="33" spans="2:79" x14ac:dyDescent="0.2"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2"/>
      <c r="X33" s="59"/>
      <c r="Y33" s="59"/>
      <c r="Z33" s="59"/>
      <c r="AA33" s="59"/>
      <c r="AB33" s="59"/>
      <c r="AC33" s="60"/>
      <c r="BO33">
        <f t="shared" si="1"/>
        <v>24579</v>
      </c>
      <c r="BP33" s="14">
        <v>0.52</v>
      </c>
      <c r="BQ33" s="12"/>
      <c r="BR33" s="12">
        <f t="shared" si="2"/>
        <v>26889</v>
      </c>
      <c r="BS33" s="15">
        <v>0.62</v>
      </c>
      <c r="BT33" s="12"/>
      <c r="BW33" s="25" t="s">
        <v>36</v>
      </c>
    </row>
    <row r="34" spans="2:79" x14ac:dyDescent="0.2">
      <c r="B34" s="14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X34" s="59"/>
      <c r="Y34" s="59"/>
      <c r="Z34" s="59"/>
      <c r="AA34" s="59"/>
      <c r="AB34" s="59"/>
      <c r="AC34" s="60"/>
      <c r="BO34">
        <f t="shared" si="1"/>
        <v>25734</v>
      </c>
      <c r="BP34" s="14">
        <v>0.53</v>
      </c>
      <c r="BQ34" s="12"/>
      <c r="BR34" s="12">
        <f t="shared" si="2"/>
        <v>29199</v>
      </c>
      <c r="BS34" s="15">
        <v>0.63</v>
      </c>
      <c r="BT34" s="12"/>
      <c r="BW34" s="25"/>
    </row>
    <row r="35" spans="2:79" x14ac:dyDescent="0.2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2"/>
      <c r="X35" s="59"/>
      <c r="Y35" s="59"/>
      <c r="Z35" s="59"/>
      <c r="AA35" s="59"/>
      <c r="AB35" s="59"/>
      <c r="AC35" s="60"/>
      <c r="BB35" s="6"/>
      <c r="BC35" s="6"/>
      <c r="BD35" s="6"/>
      <c r="BE35" s="6"/>
      <c r="BF35" s="6"/>
      <c r="BG35" s="6"/>
      <c r="BJ35" s="11"/>
      <c r="BO35">
        <f t="shared" si="1"/>
        <v>26889</v>
      </c>
      <c r="BP35" s="14">
        <v>0.54</v>
      </c>
      <c r="BQ35" s="12"/>
      <c r="BR35" s="12">
        <f t="shared" si="2"/>
        <v>31509</v>
      </c>
      <c r="BS35" s="15">
        <v>0.64</v>
      </c>
      <c r="BT35" s="12"/>
      <c r="BW35" s="25" t="s">
        <v>19</v>
      </c>
    </row>
    <row r="36" spans="2:79" x14ac:dyDescent="0.2"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2"/>
      <c r="X36" s="138"/>
      <c r="Y36" s="138"/>
      <c r="Z36" s="138"/>
      <c r="AA36" s="138"/>
      <c r="AB36" s="138"/>
      <c r="AC36" s="139"/>
      <c r="BB36" s="6"/>
      <c r="BC36" s="6"/>
      <c r="BD36" s="6"/>
      <c r="BE36" s="6"/>
      <c r="BF36" s="6"/>
      <c r="BG36" s="6"/>
      <c r="BO36">
        <f t="shared" si="1"/>
        <v>28044</v>
      </c>
      <c r="BP36" s="14">
        <v>0.55000000000000004</v>
      </c>
      <c r="BQ36" s="12"/>
      <c r="BR36" s="12">
        <f t="shared" si="2"/>
        <v>33819</v>
      </c>
      <c r="BS36" s="15">
        <v>0.65</v>
      </c>
      <c r="BT36" s="12"/>
      <c r="BW36" s="25" t="s">
        <v>34</v>
      </c>
    </row>
    <row r="37" spans="2:79" x14ac:dyDescent="0.2">
      <c r="B37" s="151" t="s">
        <v>70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3"/>
      <c r="X37" s="70">
        <f>SUM(X26:X36)</f>
        <v>0</v>
      </c>
      <c r="Y37" s="70"/>
      <c r="Z37" s="70"/>
      <c r="AA37" s="70"/>
      <c r="AB37" s="70"/>
      <c r="AC37" s="71"/>
      <c r="AF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6"/>
      <c r="BC37" s="6"/>
      <c r="BD37" s="6"/>
      <c r="BE37" s="6"/>
      <c r="BF37" s="6"/>
      <c r="BG37" s="6"/>
      <c r="BO37">
        <f t="shared" si="1"/>
        <v>29199</v>
      </c>
      <c r="BP37" s="14">
        <v>0.56000000000000005</v>
      </c>
      <c r="BQ37" s="12"/>
      <c r="BR37" s="12">
        <f t="shared" si="2"/>
        <v>36129</v>
      </c>
      <c r="BS37" s="15">
        <v>0.66</v>
      </c>
      <c r="BT37" s="12"/>
      <c r="BW37" s="25" t="s">
        <v>18</v>
      </c>
    </row>
    <row r="38" spans="2:79" ht="15.75" x14ac:dyDescent="0.25">
      <c r="B38" s="154" t="s">
        <v>71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6"/>
      <c r="X38" s="136" t="e">
        <f>X37/AJ6</f>
        <v>#DIV/0!</v>
      </c>
      <c r="Y38" s="136"/>
      <c r="Z38" s="136"/>
      <c r="AA38" s="136"/>
      <c r="AB38" s="136"/>
      <c r="AC38" s="137"/>
      <c r="AF38" s="184" t="s">
        <v>9</v>
      </c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6"/>
      <c r="BO38">
        <f t="shared" si="1"/>
        <v>30354</v>
      </c>
      <c r="BP38" s="14">
        <v>0.56999999999999995</v>
      </c>
      <c r="BQ38" s="12"/>
      <c r="BR38" s="12">
        <f t="shared" si="2"/>
        <v>38439</v>
      </c>
      <c r="BS38" s="15">
        <v>0.67</v>
      </c>
      <c r="BT38" s="12"/>
      <c r="BW38" s="25" t="s">
        <v>37</v>
      </c>
    </row>
    <row r="39" spans="2:79" x14ac:dyDescent="0.2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  <c r="Y39" s="5"/>
      <c r="Z39" s="5"/>
      <c r="AA39" s="5"/>
      <c r="AB39" s="5"/>
      <c r="AC39" s="5"/>
      <c r="AF39" s="181" t="s">
        <v>43</v>
      </c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3"/>
      <c r="BO39">
        <f t="shared" si="1"/>
        <v>31509</v>
      </c>
      <c r="BP39" s="14">
        <v>0.57999999999999996</v>
      </c>
      <c r="BQ39" s="12"/>
      <c r="BR39" s="12">
        <f t="shared" si="2"/>
        <v>40749</v>
      </c>
      <c r="BS39" s="15">
        <v>0.68</v>
      </c>
      <c r="BT39" s="12"/>
      <c r="BW39" s="25" t="s">
        <v>38</v>
      </c>
    </row>
    <row r="40" spans="2:79" ht="16.5" thickBot="1" x14ac:dyDescent="0.3">
      <c r="B40" s="212" t="s">
        <v>3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4"/>
      <c r="AF40" s="145" t="s">
        <v>29</v>
      </c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7"/>
      <c r="BO40">
        <f t="shared" si="1"/>
        <v>32664</v>
      </c>
      <c r="BP40" s="14">
        <v>0.59</v>
      </c>
      <c r="BQ40" s="12"/>
      <c r="BR40" s="12">
        <f t="shared" si="2"/>
        <v>43059</v>
      </c>
      <c r="BS40" s="15">
        <v>0.69</v>
      </c>
      <c r="BT40" s="12"/>
      <c r="BW40" s="25" t="s">
        <v>39</v>
      </c>
    </row>
    <row r="41" spans="2:79" ht="14.25" thickTop="1" thickBot="1" x14ac:dyDescent="0.25">
      <c r="B41" s="204" t="s">
        <v>8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6"/>
      <c r="S41" s="215">
        <v>22269</v>
      </c>
      <c r="T41" s="216"/>
      <c r="U41" s="216"/>
      <c r="V41" s="216"/>
      <c r="W41" s="216"/>
      <c r="X41" s="216"/>
      <c r="Y41" s="216"/>
      <c r="Z41" s="216"/>
      <c r="AA41" s="216"/>
      <c r="AB41" s="216"/>
      <c r="AC41" s="217"/>
      <c r="AF41" s="218" t="s">
        <v>8</v>
      </c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20"/>
      <c r="AW41" s="221">
        <f>S41*0.75</f>
        <v>16701.75</v>
      </c>
      <c r="AX41" s="221"/>
      <c r="AY41" s="221"/>
      <c r="AZ41" s="221"/>
      <c r="BA41" s="221"/>
      <c r="BB41" s="221"/>
      <c r="BC41" s="221"/>
      <c r="BD41" s="221"/>
      <c r="BE41" s="221"/>
      <c r="BF41" s="221"/>
      <c r="BG41" s="222"/>
      <c r="BO41">
        <f t="shared" si="1"/>
        <v>33819</v>
      </c>
      <c r="BP41" s="14">
        <v>0.6</v>
      </c>
      <c r="BR41" s="12">
        <f t="shared" si="2"/>
        <v>45369</v>
      </c>
      <c r="BS41" s="15">
        <v>0.7</v>
      </c>
      <c r="BT41" s="12"/>
      <c r="BW41" s="25" t="s">
        <v>40</v>
      </c>
    </row>
    <row r="42" spans="2:79" ht="13.5" thickTop="1" x14ac:dyDescent="0.2">
      <c r="B42" s="123" t="s">
        <v>4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209">
        <f>LOOKUP(S41,BO11:BO51,BP11:BP51)</f>
        <v>0.5</v>
      </c>
      <c r="T42" s="210"/>
      <c r="U42" s="210"/>
      <c r="V42" s="210"/>
      <c r="W42" s="210"/>
      <c r="X42" s="210"/>
      <c r="Y42" s="210"/>
      <c r="Z42" s="210"/>
      <c r="AA42" s="210"/>
      <c r="AB42" s="210"/>
      <c r="AC42" s="211"/>
      <c r="AF42" s="74" t="s">
        <v>4</v>
      </c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169">
        <f>LOOKUP(AW41,BO11:BO51,BP11:BP51)</f>
        <v>0.45</v>
      </c>
      <c r="AX42" s="169"/>
      <c r="AY42" s="169"/>
      <c r="AZ42" s="169"/>
      <c r="BA42" s="169"/>
      <c r="BB42" s="169"/>
      <c r="BC42" s="169"/>
      <c r="BD42" s="169"/>
      <c r="BE42" s="169"/>
      <c r="BF42" s="169"/>
      <c r="BG42" s="170"/>
      <c r="BO42" s="12">
        <f t="shared" si="1"/>
        <v>34974</v>
      </c>
      <c r="BP42" s="14">
        <v>0.61</v>
      </c>
      <c r="BT42" s="12"/>
      <c r="BW42" s="25" t="s">
        <v>55</v>
      </c>
    </row>
    <row r="43" spans="2:79" x14ac:dyDescent="0.2">
      <c r="B43" s="74" t="s">
        <v>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178" t="e">
        <f>X22*S42</f>
        <v>#DIV/0!</v>
      </c>
      <c r="T43" s="179"/>
      <c r="U43" s="179"/>
      <c r="V43" s="179"/>
      <c r="W43" s="179"/>
      <c r="X43" s="179"/>
      <c r="Y43" s="179"/>
      <c r="Z43" s="179"/>
      <c r="AA43" s="179"/>
      <c r="AB43" s="179"/>
      <c r="AC43" s="180"/>
      <c r="AF43" s="74" t="s">
        <v>5</v>
      </c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143" t="e">
        <f>X22*AW42</f>
        <v>#DIV/0!</v>
      </c>
      <c r="AX43" s="75"/>
      <c r="AY43" s="75"/>
      <c r="AZ43" s="75"/>
      <c r="BA43" s="75"/>
      <c r="BB43" s="75"/>
      <c r="BC43" s="75"/>
      <c r="BD43" s="75"/>
      <c r="BE43" s="75"/>
      <c r="BF43" s="75"/>
      <c r="BG43" s="144"/>
      <c r="BO43" s="12">
        <f t="shared" si="1"/>
        <v>36129</v>
      </c>
      <c r="BP43" s="14">
        <v>0.62</v>
      </c>
      <c r="BT43" s="12"/>
      <c r="CA43" s="17"/>
    </row>
    <row r="44" spans="2:79" x14ac:dyDescent="0.2">
      <c r="B44" s="74" t="s">
        <v>7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>
        <f>LOOKUP(S41,BR11:BR41,BS11:BS41)</f>
        <v>0.6</v>
      </c>
      <c r="T44" s="77"/>
      <c r="U44" s="77"/>
      <c r="V44" s="77"/>
      <c r="W44" s="77"/>
      <c r="X44" s="77"/>
      <c r="Y44" s="77"/>
      <c r="Z44" s="77"/>
      <c r="AA44" s="77"/>
      <c r="AB44" s="77"/>
      <c r="AC44" s="78"/>
      <c r="AF44" s="74" t="s">
        <v>7</v>
      </c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169">
        <f>LOOKUP(AW41,BR11:BR41,BS11:BS41)</f>
        <v>0.57499999999999996</v>
      </c>
      <c r="AX44" s="169"/>
      <c r="AY44" s="169"/>
      <c r="AZ44" s="169"/>
      <c r="BA44" s="169"/>
      <c r="BB44" s="169"/>
      <c r="BC44" s="169"/>
      <c r="BD44" s="169"/>
      <c r="BE44" s="169"/>
      <c r="BF44" s="169"/>
      <c r="BG44" s="170"/>
      <c r="BO44" s="12">
        <f t="shared" si="1"/>
        <v>37284</v>
      </c>
      <c r="BP44" s="14">
        <v>0.63</v>
      </c>
    </row>
    <row r="45" spans="2:79" x14ac:dyDescent="0.2">
      <c r="B45" s="74" t="s">
        <v>6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178" t="e">
        <f>BB22*S44</f>
        <v>#DIV/0!</v>
      </c>
      <c r="T45" s="179"/>
      <c r="U45" s="179"/>
      <c r="V45" s="179"/>
      <c r="W45" s="179"/>
      <c r="X45" s="179"/>
      <c r="Y45" s="179"/>
      <c r="Z45" s="179"/>
      <c r="AA45" s="179"/>
      <c r="AB45" s="179"/>
      <c r="AC45" s="180"/>
      <c r="AF45" s="74" t="s">
        <v>6</v>
      </c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143" t="e">
        <f>BB22*AW44</f>
        <v>#DIV/0!</v>
      </c>
      <c r="AX45" s="75"/>
      <c r="AY45" s="75"/>
      <c r="AZ45" s="75"/>
      <c r="BA45" s="75"/>
      <c r="BB45" s="75"/>
      <c r="BC45" s="75"/>
      <c r="BD45" s="75"/>
      <c r="BE45" s="75"/>
      <c r="BF45" s="75"/>
      <c r="BG45" s="144"/>
      <c r="BO45" s="12">
        <f t="shared" si="1"/>
        <v>38439</v>
      </c>
      <c r="BP45" s="14">
        <v>0.64</v>
      </c>
    </row>
    <row r="46" spans="2:79" ht="13.5" thickBot="1" x14ac:dyDescent="0.25">
      <c r="B46" s="187" t="s">
        <v>30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92"/>
      <c r="T46" s="193"/>
      <c r="U46" s="193"/>
      <c r="V46" s="193"/>
      <c r="W46" s="193"/>
      <c r="X46" s="193"/>
      <c r="Y46" s="193"/>
      <c r="Z46" s="193"/>
      <c r="AA46" s="193"/>
      <c r="AB46" s="193"/>
      <c r="AC46" s="194"/>
      <c r="AF46" s="74" t="s">
        <v>30</v>
      </c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144"/>
      <c r="BO46" s="12">
        <f t="shared" si="1"/>
        <v>39594</v>
      </c>
      <c r="BP46" s="14">
        <v>0.65</v>
      </c>
    </row>
    <row r="47" spans="2:79" ht="14.25" thickTop="1" thickBot="1" x14ac:dyDescent="0.25">
      <c r="B47" s="200" t="s">
        <v>15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195" t="e">
        <f>S46+S45+S43</f>
        <v>#DIV/0!</v>
      </c>
      <c r="T47" s="196"/>
      <c r="U47" s="196"/>
      <c r="V47" s="196"/>
      <c r="W47" s="196"/>
      <c r="X47" s="196"/>
      <c r="Y47" s="196"/>
      <c r="Z47" s="196"/>
      <c r="AA47" s="196"/>
      <c r="AB47" s="196"/>
      <c r="AC47" s="197"/>
      <c r="AF47" s="198" t="s">
        <v>15</v>
      </c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202" t="e">
        <f>AW43+AW45+AW46</f>
        <v>#DIV/0!</v>
      </c>
      <c r="AX47" s="202"/>
      <c r="AY47" s="202"/>
      <c r="AZ47" s="202"/>
      <c r="BA47" s="202"/>
      <c r="BB47" s="202"/>
      <c r="BC47" s="202"/>
      <c r="BD47" s="202"/>
      <c r="BE47" s="202"/>
      <c r="BF47" s="202"/>
      <c r="BG47" s="203"/>
      <c r="BO47" s="12">
        <f t="shared" si="1"/>
        <v>40749</v>
      </c>
      <c r="BP47" s="14">
        <v>0.66</v>
      </c>
    </row>
    <row r="48" spans="2:79" ht="13.5" thickTop="1" x14ac:dyDescent="0.2">
      <c r="BO48" s="12">
        <f t="shared" si="1"/>
        <v>41904</v>
      </c>
      <c r="BP48" s="14">
        <v>0.67</v>
      </c>
    </row>
    <row r="49" spans="2:68" ht="15.75" x14ac:dyDescent="0.25">
      <c r="B49" s="50" t="s">
        <v>10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0" t="s">
        <v>11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50" t="s">
        <v>12</v>
      </c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2"/>
      <c r="BO49" s="12">
        <f t="shared" si="1"/>
        <v>43059</v>
      </c>
      <c r="BP49" s="14">
        <v>0.68</v>
      </c>
    </row>
    <row r="50" spans="2:68" ht="15.75" x14ac:dyDescent="0.25">
      <c r="B50" s="53">
        <f>X21+BB21+X37+BB27</f>
        <v>0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  <c r="U50" s="189" t="e">
        <f>AF29*AJ6</f>
        <v>#DIV/0!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1"/>
      <c r="AN50" s="53" t="e">
        <f>B50-U50</f>
        <v>#DIV/0!</v>
      </c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5"/>
      <c r="BO50" s="12">
        <f t="shared" si="1"/>
        <v>44214</v>
      </c>
      <c r="BP50" s="14">
        <v>0.69</v>
      </c>
    </row>
    <row r="51" spans="2:68" x14ac:dyDescent="0.2">
      <c r="BO51" s="12">
        <f t="shared" si="1"/>
        <v>45369</v>
      </c>
      <c r="BP51" s="14">
        <v>0.7</v>
      </c>
    </row>
    <row r="52" spans="2:68" ht="15.75" customHeight="1" x14ac:dyDescent="0.2">
      <c r="B52" s="166" t="s">
        <v>20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8"/>
      <c r="BH52" s="11"/>
      <c r="BI52" s="11"/>
    </row>
    <row r="53" spans="2:68" ht="45" customHeight="1" x14ac:dyDescent="0.2">
      <c r="B53" s="173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5"/>
      <c r="BH53" s="11"/>
      <c r="BI53" s="11"/>
    </row>
    <row r="54" spans="2:68" ht="15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2:68" ht="15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</sheetData>
  <sheetProtection algorithmName="SHA-512" hashValue="cnHjC3ZgHd5Ef0j3dzSmCCUJYVQqwY45TpYS+Y9kyii4rhDPCa8Tru8UHjXbi/b5Du34mjt+Z0f9xHre9EmboA==" saltValue="NzXUyIyaDuC+NvTFSOM4KQ==" spinCount="100000" sheet="1" selectLockedCells="1"/>
  <dataConsolidate/>
  <mergeCells count="142">
    <mergeCell ref="S45:AC45"/>
    <mergeCell ref="AF45:AV45"/>
    <mergeCell ref="BB12:BG12"/>
    <mergeCell ref="S46:AC46"/>
    <mergeCell ref="S47:AC47"/>
    <mergeCell ref="AF47:AV47"/>
    <mergeCell ref="B49:T49"/>
    <mergeCell ref="U49:AM49"/>
    <mergeCell ref="B47:R47"/>
    <mergeCell ref="AW47:BG47"/>
    <mergeCell ref="B41:R41"/>
    <mergeCell ref="AV32:BG32"/>
    <mergeCell ref="S42:AC42"/>
    <mergeCell ref="B45:R45"/>
    <mergeCell ref="B14:W14"/>
    <mergeCell ref="B13:W13"/>
    <mergeCell ref="B40:AC40"/>
    <mergeCell ref="X20:AC20"/>
    <mergeCell ref="X23:AC23"/>
    <mergeCell ref="S41:AC41"/>
    <mergeCell ref="AF41:AV41"/>
    <mergeCell ref="AW41:BG41"/>
    <mergeCell ref="AF14:BA14"/>
    <mergeCell ref="AW46:BG46"/>
    <mergeCell ref="B52:BG52"/>
    <mergeCell ref="AW45:BG45"/>
    <mergeCell ref="B37:W37"/>
    <mergeCell ref="AW42:BG42"/>
    <mergeCell ref="BB23:BG23"/>
    <mergeCell ref="B53:BG53"/>
    <mergeCell ref="X26:AC26"/>
    <mergeCell ref="B27:W27"/>
    <mergeCell ref="X27:AC27"/>
    <mergeCell ref="B28:W28"/>
    <mergeCell ref="X28:AC28"/>
    <mergeCell ref="B29:W29"/>
    <mergeCell ref="X29:AC29"/>
    <mergeCell ref="S43:AC43"/>
    <mergeCell ref="AF39:BG39"/>
    <mergeCell ref="AF38:BG38"/>
    <mergeCell ref="B38:W38"/>
    <mergeCell ref="X37:AC37"/>
    <mergeCell ref="B33:W33"/>
    <mergeCell ref="B46:R46"/>
    <mergeCell ref="AF46:AV46"/>
    <mergeCell ref="B50:T50"/>
    <mergeCell ref="U50:AM50"/>
    <mergeCell ref="AW44:BG44"/>
    <mergeCell ref="AF43:AV43"/>
    <mergeCell ref="AW43:BG43"/>
    <mergeCell ref="AF40:BG40"/>
    <mergeCell ref="AF28:BG28"/>
    <mergeCell ref="B31:W31"/>
    <mergeCell ref="X31:AC31"/>
    <mergeCell ref="B32:W32"/>
    <mergeCell ref="AF12:BA12"/>
    <mergeCell ref="B19:W19"/>
    <mergeCell ref="B20:W20"/>
    <mergeCell ref="B21:W21"/>
    <mergeCell ref="X21:AC21"/>
    <mergeCell ref="B23:W23"/>
    <mergeCell ref="B22:W22"/>
    <mergeCell ref="AF29:BG29"/>
    <mergeCell ref="AF32:AU32"/>
    <mergeCell ref="B43:R43"/>
    <mergeCell ref="B17:W17"/>
    <mergeCell ref="B16:W16"/>
    <mergeCell ref="B15:W15"/>
    <mergeCell ref="X18:AC18"/>
    <mergeCell ref="B18:W18"/>
    <mergeCell ref="BB18:BG18"/>
    <mergeCell ref="AF18:BA18"/>
    <mergeCell ref="X12:AC12"/>
    <mergeCell ref="X13:AC13"/>
    <mergeCell ref="AF42:AV42"/>
    <mergeCell ref="X38:AC38"/>
    <mergeCell ref="B36:W36"/>
    <mergeCell ref="X36:AC36"/>
    <mergeCell ref="X33:AC33"/>
    <mergeCell ref="B35:W35"/>
    <mergeCell ref="X35:AC35"/>
    <mergeCell ref="B34:W34"/>
    <mergeCell ref="X34:AC34"/>
    <mergeCell ref="AF19:BA19"/>
    <mergeCell ref="BB19:BG19"/>
    <mergeCell ref="AF20:BA20"/>
    <mergeCell ref="BB20:BG20"/>
    <mergeCell ref="X32:AC32"/>
    <mergeCell ref="B42:R42"/>
    <mergeCell ref="AF23:BA23"/>
    <mergeCell ref="B30:W30"/>
    <mergeCell ref="X30:AC30"/>
    <mergeCell ref="B25:AC25"/>
    <mergeCell ref="B26:W26"/>
    <mergeCell ref="T1:BG1"/>
    <mergeCell ref="BB13:BG13"/>
    <mergeCell ref="AF13:BA13"/>
    <mergeCell ref="AF11:BA11"/>
    <mergeCell ref="BB11:BG11"/>
    <mergeCell ref="AA4:BG4"/>
    <mergeCell ref="AI5:BG5"/>
    <mergeCell ref="AU8:BG8"/>
    <mergeCell ref="M7:AO7"/>
    <mergeCell ref="AU7:BG7"/>
    <mergeCell ref="AP7:AT7"/>
    <mergeCell ref="B12:W12"/>
    <mergeCell ref="B11:W11"/>
    <mergeCell ref="AM6:BG6"/>
    <mergeCell ref="I8:AO8"/>
    <mergeCell ref="B8:H8"/>
    <mergeCell ref="B7:L7"/>
    <mergeCell ref="T3:AF3"/>
    <mergeCell ref="AG3:BG3"/>
    <mergeCell ref="AP8:AT8"/>
    <mergeCell ref="T4:Z4"/>
    <mergeCell ref="T6:AI6"/>
    <mergeCell ref="AJ6:AL6"/>
    <mergeCell ref="X11:AC11"/>
    <mergeCell ref="AN49:BG49"/>
    <mergeCell ref="AN50:BG50"/>
    <mergeCell ref="B10:AC10"/>
    <mergeCell ref="AF10:BG10"/>
    <mergeCell ref="X15:AC15"/>
    <mergeCell ref="X16:AC16"/>
    <mergeCell ref="X17:AC17"/>
    <mergeCell ref="X19:AC19"/>
    <mergeCell ref="BB14:BG14"/>
    <mergeCell ref="AF15:BA15"/>
    <mergeCell ref="BB15:BG15"/>
    <mergeCell ref="AF16:BA16"/>
    <mergeCell ref="BB16:BG16"/>
    <mergeCell ref="AF17:BA17"/>
    <mergeCell ref="BB17:BG17"/>
    <mergeCell ref="X22:AC22"/>
    <mergeCell ref="X14:AC14"/>
    <mergeCell ref="AF21:BA21"/>
    <mergeCell ref="BB21:BG21"/>
    <mergeCell ref="AF22:BA22"/>
    <mergeCell ref="BB22:BG22"/>
    <mergeCell ref="B44:R44"/>
    <mergeCell ref="S44:AC44"/>
    <mergeCell ref="AF44:AV44"/>
  </mergeCells>
  <phoneticPr fontId="2" type="noConversion"/>
  <dataValidations count="7">
    <dataValidation type="list" errorStyle="information" allowBlank="1" showInputMessage="1" showErrorMessage="1" error="Ce texte ne fait pas parti des choix de la liste déroulante mais sera accepté si vous cliquez sur &quot;Ok&quot;." sqref="B17:W20 B33:W34 AF17:BA18" xr:uid="{00000000-0002-0000-0000-000000000000}">
      <formula1>participation3070</formula1>
    </dataValidation>
    <dataValidation errorStyle="information" allowBlank="1" showInputMessage="1" showErrorMessage="1" error="Ce texte ne fait pas parti des choix de la liste déroulante mais sera accepté si vous cliquez sur &quot;Ok&quot;." sqref="AF19:BA20" xr:uid="{00000000-0002-0000-0000-000001000000}"/>
    <dataValidation type="list" errorStyle="information" allowBlank="1" showInputMessage="1" showErrorMessage="1" error="Ce texte ne fait pas parti des choix de la liste déroulante mais sera accepté si vous cliquez sur &quot;Ok&quot;." sqref="B35:W36" xr:uid="{00000000-0002-0000-0000-000002000000}">
      <formula1>cmcas100</formula1>
    </dataValidation>
    <dataValidation type="list" allowBlank="1" showInputMessage="1" showErrorMessage="1" sqref="AF11:BA16" xr:uid="{00000000-0002-0000-0000-000003000000}">
      <formula1>$BW$9:$BW$20</formula1>
    </dataValidation>
    <dataValidation type="list" allowBlank="1" showInputMessage="1" showErrorMessage="1" sqref="B26:W32" xr:uid="{00000000-0002-0000-0000-000004000000}">
      <formula1>$BW$28:$BW$43</formula1>
    </dataValidation>
    <dataValidation type="list" allowBlank="1" showInputMessage="1" showErrorMessage="1" sqref="DB16" xr:uid="{00000000-0002-0000-0000-000005000000}">
      <formula1>$BW$23:$BW$28</formula1>
    </dataValidation>
    <dataValidation type="list" allowBlank="1" showInputMessage="1" showErrorMessage="1" sqref="B11:W16" xr:uid="{00000000-0002-0000-0000-000006000000}">
      <formula1>$BW$23:$BW$25</formula1>
    </dataValidation>
  </dataValidations>
  <printOptions horizontalCentered="1" verticalCentered="1"/>
  <pageMargins left="0.11811023622047245" right="0.11811023622047245" top="0.15748031496062992" bottom="0.1574803149606299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W41"/>
  <sheetViews>
    <sheetView showWhiteSpace="0" zoomScaleNormal="100" zoomScaleSheetLayoutView="100" workbookViewId="0">
      <selection activeCell="R10" sqref="R10:T10"/>
    </sheetView>
  </sheetViews>
  <sheetFormatPr baseColWidth="10" defaultColWidth="11.42578125" defaultRowHeight="12.75" x14ac:dyDescent="0.2"/>
  <cols>
    <col min="1" max="59" width="1.7109375" style="29" customWidth="1"/>
    <col min="60" max="60" width="3.140625" style="29" customWidth="1"/>
    <col min="61" max="61" width="2.7109375" style="29" customWidth="1"/>
    <col min="62" max="62" width="2.140625" style="29" customWidth="1"/>
    <col min="63" max="63" width="2" style="29" customWidth="1"/>
    <col min="64" max="64" width="2.42578125" style="29" customWidth="1"/>
    <col min="65" max="66" width="2.28515625" style="29" customWidth="1"/>
    <col min="67" max="67" width="2" style="29" customWidth="1"/>
    <col min="68" max="68" width="3.140625" style="29" customWidth="1"/>
    <col min="69" max="69" width="2.42578125" style="29" customWidth="1"/>
    <col min="70" max="70" width="6" style="29" hidden="1" customWidth="1"/>
    <col min="71" max="71" width="4.7109375" style="29" hidden="1" customWidth="1"/>
    <col min="72" max="72" width="3.5703125" style="29" customWidth="1"/>
    <col min="73" max="73" width="3.85546875" style="29" customWidth="1"/>
    <col min="74" max="74" width="4.140625" style="29" customWidth="1"/>
    <col min="75" max="75" width="13" style="29" hidden="1" customWidth="1"/>
    <col min="76" max="76" width="1.28515625" style="29" customWidth="1"/>
    <col min="77" max="202" width="1.7109375" style="29" customWidth="1"/>
    <col min="203" max="16384" width="11.42578125" style="29"/>
  </cols>
  <sheetData>
    <row r="3" spans="2:75" ht="18" x14ac:dyDescent="0.25">
      <c r="P3" s="30"/>
      <c r="Q3" s="30"/>
      <c r="S3" s="223" t="s">
        <v>69</v>
      </c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W3" s="31" t="s">
        <v>58</v>
      </c>
    </row>
    <row r="4" spans="2:75" ht="18" x14ac:dyDescent="0.25">
      <c r="P4" s="30"/>
      <c r="Q4" s="30"/>
      <c r="S4" s="223" t="s">
        <v>56</v>
      </c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W4" s="31"/>
    </row>
    <row r="5" spans="2:75" ht="18" x14ac:dyDescent="0.25">
      <c r="P5" s="30"/>
      <c r="Q5" s="30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W5" s="29" t="s">
        <v>63</v>
      </c>
    </row>
    <row r="6" spans="2:75" ht="18" x14ac:dyDescent="0.25">
      <c r="P6" s="30"/>
      <c r="Q6" s="30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W6" s="29" t="s">
        <v>64</v>
      </c>
    </row>
    <row r="7" spans="2:75" ht="10.5" customHeight="1" x14ac:dyDescent="0.25">
      <c r="BC7" s="33"/>
      <c r="BO7" s="34"/>
      <c r="BP7" s="34"/>
      <c r="BQ7" s="35"/>
      <c r="BR7" s="34"/>
      <c r="BS7" s="34"/>
    </row>
    <row r="8" spans="2:75" x14ac:dyDescent="0.2">
      <c r="B8" s="224" t="s">
        <v>57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7"/>
      <c r="AW8" s="34"/>
      <c r="AX8" s="36"/>
      <c r="AY8" s="34"/>
      <c r="AZ8" s="34"/>
      <c r="BA8" s="37"/>
    </row>
    <row r="9" spans="2:75" x14ac:dyDescent="0.2">
      <c r="B9" s="232" t="s">
        <v>21</v>
      </c>
      <c r="C9" s="233"/>
      <c r="D9" s="233"/>
      <c r="E9" s="233"/>
      <c r="F9" s="233"/>
      <c r="G9" s="233"/>
      <c r="H9" s="234"/>
      <c r="I9" s="38" t="s">
        <v>59</v>
      </c>
      <c r="J9" s="38"/>
      <c r="K9" s="235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7"/>
      <c r="W9" s="38" t="s">
        <v>60</v>
      </c>
      <c r="X9" s="38"/>
      <c r="Y9" s="238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40"/>
      <c r="AW9" s="34"/>
      <c r="AX9" s="36"/>
      <c r="AY9" s="34"/>
      <c r="AZ9" s="34"/>
      <c r="BA9" s="37"/>
      <c r="BE9" s="39"/>
    </row>
    <row r="10" spans="2:75" x14ac:dyDescent="0.2">
      <c r="B10" s="241" t="s">
        <v>23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4"/>
      <c r="S10" s="245"/>
      <c r="T10" s="245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7"/>
      <c r="AW10" s="34"/>
      <c r="AX10" s="36"/>
      <c r="AY10" s="34"/>
      <c r="AZ10" s="34"/>
      <c r="BA10" s="37"/>
      <c r="BE10" s="39"/>
    </row>
    <row r="11" spans="2:75" x14ac:dyDescent="0.2">
      <c r="B11" s="248" t="s">
        <v>24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28" t="s">
        <v>26</v>
      </c>
      <c r="AQ11" s="228"/>
      <c r="AR11" s="228"/>
      <c r="AS11" s="228"/>
      <c r="AT11" s="228"/>
      <c r="AU11" s="229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1"/>
      <c r="BO11" s="34"/>
      <c r="BP11" s="36"/>
      <c r="BQ11" s="34"/>
      <c r="BR11" s="34"/>
      <c r="BS11" s="37"/>
      <c r="BW11" s="39"/>
    </row>
    <row r="12" spans="2:75" x14ac:dyDescent="0.2">
      <c r="B12" s="255" t="s">
        <v>25</v>
      </c>
      <c r="C12" s="256"/>
      <c r="D12" s="256"/>
      <c r="E12" s="256"/>
      <c r="F12" s="256"/>
      <c r="G12" s="256"/>
      <c r="H12" s="256"/>
      <c r="I12" s="257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9"/>
      <c r="AP12" s="260" t="s">
        <v>27</v>
      </c>
      <c r="AQ12" s="261"/>
      <c r="AR12" s="261"/>
      <c r="AS12" s="261"/>
      <c r="AT12" s="262"/>
      <c r="AU12" s="266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8"/>
      <c r="BO12" s="34"/>
      <c r="BP12" s="36"/>
      <c r="BQ12" s="34"/>
      <c r="BR12" s="34"/>
      <c r="BS12" s="37"/>
      <c r="BW12" s="39"/>
    </row>
    <row r="13" spans="2:75" x14ac:dyDescent="0.2">
      <c r="B13" s="31"/>
      <c r="BO13" s="34"/>
      <c r="BP13" s="36"/>
      <c r="BQ13" s="34"/>
      <c r="BR13" s="34"/>
      <c r="BS13" s="37"/>
      <c r="BW13" s="39"/>
    </row>
    <row r="14" spans="2:75" x14ac:dyDescent="0.2">
      <c r="BO14" s="34"/>
      <c r="BP14" s="36"/>
      <c r="BQ14" s="34"/>
      <c r="BR14" s="34">
        <v>10745</v>
      </c>
      <c r="BS14" s="40">
        <v>0.55500000000000005</v>
      </c>
    </row>
    <row r="15" spans="2:75" ht="15.75" x14ac:dyDescent="0.25">
      <c r="B15" s="269" t="s">
        <v>61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1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O15" s="34"/>
      <c r="BP15" s="36"/>
      <c r="BQ15" s="34"/>
      <c r="BR15" s="34">
        <v>11540</v>
      </c>
      <c r="BS15" s="40">
        <v>0.56000000000000005</v>
      </c>
      <c r="BW15" s="39"/>
    </row>
    <row r="16" spans="2:75" x14ac:dyDescent="0.2">
      <c r="B16" s="252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4"/>
      <c r="X16" s="263"/>
      <c r="Y16" s="263"/>
      <c r="Z16" s="263"/>
      <c r="AA16" s="263"/>
      <c r="AB16" s="263"/>
      <c r="AC16" s="264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O16" s="34"/>
      <c r="BP16" s="36"/>
      <c r="BQ16" s="34"/>
      <c r="BR16" s="34">
        <v>12335</v>
      </c>
      <c r="BS16" s="40">
        <v>0.56499999999999995</v>
      </c>
      <c r="BW16" s="39"/>
    </row>
    <row r="17" spans="2:75" x14ac:dyDescent="0.2">
      <c r="B17" s="252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4"/>
      <c r="X17" s="250"/>
      <c r="Y17" s="250"/>
      <c r="Z17" s="250"/>
      <c r="AA17" s="250"/>
      <c r="AB17" s="250"/>
      <c r="AC17" s="25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2"/>
      <c r="BC17" s="42"/>
      <c r="BD17" s="42"/>
      <c r="BE17" s="42"/>
      <c r="BF17" s="42"/>
      <c r="BG17" s="42"/>
      <c r="BO17" s="34"/>
      <c r="BP17" s="36"/>
      <c r="BQ17" s="34"/>
      <c r="BR17" s="34">
        <v>13130</v>
      </c>
      <c r="BS17" s="40">
        <v>0.56999999999999995</v>
      </c>
      <c r="BW17" s="39"/>
    </row>
    <row r="18" spans="2:75" x14ac:dyDescent="0.2">
      <c r="B18" s="252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4"/>
      <c r="X18" s="250"/>
      <c r="Y18" s="250"/>
      <c r="Z18" s="250"/>
      <c r="AA18" s="250"/>
      <c r="AB18" s="250"/>
      <c r="AC18" s="25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2"/>
      <c r="BC18" s="42"/>
      <c r="BD18" s="42"/>
      <c r="BE18" s="42"/>
      <c r="BF18" s="42"/>
      <c r="BG18" s="42"/>
      <c r="BO18" s="34"/>
      <c r="BP18" s="36"/>
      <c r="BQ18" s="34"/>
      <c r="BR18" s="34"/>
      <c r="BS18" s="40"/>
      <c r="BW18" s="39"/>
    </row>
    <row r="19" spans="2:75" x14ac:dyDescent="0.2">
      <c r="B19" s="252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4"/>
      <c r="X19" s="250"/>
      <c r="Y19" s="250"/>
      <c r="Z19" s="250"/>
      <c r="AA19" s="250"/>
      <c r="AB19" s="250"/>
      <c r="AC19" s="25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2"/>
      <c r="BC19" s="42"/>
      <c r="BD19" s="42"/>
      <c r="BE19" s="42"/>
      <c r="BF19" s="42"/>
      <c r="BG19" s="42"/>
      <c r="BO19" s="34"/>
      <c r="BP19" s="36"/>
      <c r="BQ19" s="34"/>
      <c r="BR19" s="34"/>
      <c r="BS19" s="40"/>
      <c r="BW19" s="39"/>
    </row>
    <row r="20" spans="2:75" x14ac:dyDescent="0.2">
      <c r="B20" s="252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4"/>
      <c r="X20" s="250"/>
      <c r="Y20" s="250"/>
      <c r="Z20" s="250"/>
      <c r="AA20" s="250"/>
      <c r="AB20" s="250"/>
      <c r="AC20" s="25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2"/>
      <c r="BC20" s="42"/>
      <c r="BD20" s="42"/>
      <c r="BE20" s="42"/>
      <c r="BF20" s="42"/>
      <c r="BG20" s="42"/>
      <c r="BO20" s="34"/>
      <c r="BP20" s="36"/>
      <c r="BQ20" s="34"/>
      <c r="BR20" s="34"/>
      <c r="BS20" s="40"/>
      <c r="BW20" s="39"/>
    </row>
    <row r="21" spans="2:75" x14ac:dyDescent="0.2">
      <c r="B21" s="252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4"/>
      <c r="X21" s="273"/>
      <c r="Y21" s="273"/>
      <c r="Z21" s="273"/>
      <c r="AA21" s="273"/>
      <c r="AB21" s="273"/>
      <c r="AC21" s="274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/>
      <c r="BC21" s="42"/>
      <c r="BD21" s="42"/>
      <c r="BE21" s="42"/>
      <c r="BF21" s="42"/>
      <c r="BG21" s="42"/>
      <c r="BO21" s="34"/>
      <c r="BP21" s="36"/>
      <c r="BQ21" s="34"/>
      <c r="BR21" s="34"/>
      <c r="BS21" s="40"/>
      <c r="BW21" s="39"/>
    </row>
    <row r="22" spans="2:75" x14ac:dyDescent="0.2">
      <c r="B22" s="252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4"/>
      <c r="X22" s="273"/>
      <c r="Y22" s="273"/>
      <c r="Z22" s="273"/>
      <c r="AA22" s="273"/>
      <c r="AB22" s="273"/>
      <c r="AC22" s="274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5"/>
      <c r="AU22" s="275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O22" s="34"/>
      <c r="BP22" s="36"/>
      <c r="BQ22" s="34"/>
      <c r="BR22" s="34">
        <v>13925</v>
      </c>
      <c r="BS22" s="40">
        <v>0.57499999999999996</v>
      </c>
      <c r="BW22" s="39"/>
    </row>
    <row r="23" spans="2:75" x14ac:dyDescent="0.2">
      <c r="B23" s="252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4"/>
      <c r="X23" s="273"/>
      <c r="Y23" s="273"/>
      <c r="Z23" s="273"/>
      <c r="AA23" s="273"/>
      <c r="AB23" s="273"/>
      <c r="AC23" s="274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O23" s="34"/>
      <c r="BP23" s="36"/>
      <c r="BQ23" s="34"/>
      <c r="BR23" s="34"/>
      <c r="BS23" s="40"/>
      <c r="BW23" s="39"/>
    </row>
    <row r="24" spans="2:75" x14ac:dyDescent="0.2">
      <c r="B24" s="252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4"/>
      <c r="X24" s="273"/>
      <c r="Y24" s="273"/>
      <c r="Z24" s="273"/>
      <c r="AA24" s="273"/>
      <c r="AB24" s="273"/>
      <c r="AC24" s="274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5"/>
      <c r="BC24" s="45"/>
      <c r="BD24" s="45"/>
      <c r="BE24" s="45"/>
      <c r="BF24" s="45"/>
      <c r="BG24" s="45"/>
      <c r="BO24" s="34"/>
      <c r="BP24" s="36"/>
      <c r="BQ24" s="34"/>
      <c r="BR24" s="34">
        <v>14720</v>
      </c>
      <c r="BS24" s="40">
        <v>0.57999999999999996</v>
      </c>
    </row>
    <row r="25" spans="2:75" x14ac:dyDescent="0.2">
      <c r="B25" s="252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4"/>
      <c r="X25" s="273"/>
      <c r="Y25" s="273"/>
      <c r="Z25" s="273"/>
      <c r="AA25" s="273"/>
      <c r="AB25" s="273"/>
      <c r="AC25" s="274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5"/>
      <c r="BC25" s="45"/>
      <c r="BD25" s="45"/>
      <c r="BE25" s="45"/>
      <c r="BF25" s="45"/>
      <c r="BG25" s="45"/>
      <c r="BO25" s="34"/>
      <c r="BP25" s="36"/>
      <c r="BQ25" s="34"/>
      <c r="BR25" s="34"/>
      <c r="BS25" s="40"/>
      <c r="BW25" s="39"/>
    </row>
    <row r="26" spans="2:75" x14ac:dyDescent="0.2">
      <c r="B26" s="25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4"/>
      <c r="X26" s="250"/>
      <c r="Y26" s="250"/>
      <c r="Z26" s="250"/>
      <c r="AA26" s="250"/>
      <c r="AB26" s="250"/>
      <c r="AC26" s="25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5"/>
      <c r="BC26" s="45"/>
      <c r="BD26" s="45"/>
      <c r="BE26" s="45"/>
      <c r="BF26" s="45"/>
      <c r="BG26" s="45"/>
      <c r="BO26" s="34"/>
      <c r="BP26" s="36"/>
      <c r="BQ26" s="34"/>
      <c r="BR26" s="34"/>
      <c r="BS26" s="40"/>
    </row>
    <row r="27" spans="2:75" x14ac:dyDescent="0.2">
      <c r="B27" s="252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4"/>
      <c r="X27" s="250"/>
      <c r="Y27" s="250"/>
      <c r="Z27" s="250"/>
      <c r="AA27" s="250"/>
      <c r="AB27" s="250"/>
      <c r="AC27" s="251"/>
      <c r="BO27" s="34"/>
      <c r="BP27" s="36"/>
      <c r="BQ27" s="34"/>
      <c r="BR27" s="34">
        <v>15515</v>
      </c>
      <c r="BS27" s="40">
        <v>0.58499999999999996</v>
      </c>
    </row>
    <row r="28" spans="2:75" x14ac:dyDescent="0.2">
      <c r="B28" s="252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4"/>
      <c r="X28" s="277"/>
      <c r="Y28" s="278"/>
      <c r="Z28" s="278"/>
      <c r="AA28" s="278"/>
      <c r="AB28" s="278"/>
      <c r="AC28" s="279"/>
      <c r="BO28" s="34"/>
      <c r="BP28" s="36"/>
      <c r="BQ28" s="34"/>
      <c r="BR28" s="34">
        <v>16310</v>
      </c>
      <c r="BS28" s="40">
        <v>0.59</v>
      </c>
    </row>
    <row r="29" spans="2:75" ht="15.75" x14ac:dyDescent="0.25">
      <c r="B29" s="280" t="s">
        <v>2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2">
        <f>SUM(X16:X28)</f>
        <v>0</v>
      </c>
      <c r="Y29" s="282"/>
      <c r="Z29" s="282"/>
      <c r="AA29" s="282"/>
      <c r="AB29" s="282"/>
      <c r="AC29" s="283"/>
      <c r="AF29" s="284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O29" s="34"/>
      <c r="BP29" s="36"/>
      <c r="BQ29" s="34"/>
      <c r="BR29" s="34">
        <v>17105</v>
      </c>
      <c r="BS29" s="40">
        <v>0.59499999999999997</v>
      </c>
    </row>
    <row r="30" spans="2:75" ht="15.75" x14ac:dyDescent="0.25">
      <c r="B30" s="286" t="s">
        <v>62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8" t="e">
        <f>X29/R10</f>
        <v>#DIV/0!</v>
      </c>
      <c r="Y30" s="288"/>
      <c r="Z30" s="288"/>
      <c r="AA30" s="288"/>
      <c r="AB30" s="288"/>
      <c r="AC30" s="289"/>
      <c r="AF30" s="284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O30" s="34"/>
      <c r="BP30" s="36"/>
      <c r="BQ30" s="34"/>
      <c r="BR30" s="34">
        <v>17900</v>
      </c>
      <c r="BS30" s="40">
        <v>0.6</v>
      </c>
    </row>
    <row r="31" spans="2:75" x14ac:dyDescent="0.2">
      <c r="BO31" s="34"/>
      <c r="BP31" s="36"/>
      <c r="BQ31" s="34"/>
      <c r="BR31" s="34">
        <v>33840</v>
      </c>
      <c r="BS31" s="40">
        <v>0.69</v>
      </c>
    </row>
    <row r="32" spans="2:75" ht="15.75" x14ac:dyDescent="0.25">
      <c r="B32" s="299" t="s">
        <v>10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300" t="s">
        <v>11</v>
      </c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2"/>
      <c r="AN32" s="299" t="s">
        <v>12</v>
      </c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300"/>
      <c r="BG32" s="46"/>
      <c r="BO32" s="34"/>
      <c r="BP32" s="36"/>
      <c r="BQ32" s="34"/>
      <c r="BR32" s="34">
        <v>36000</v>
      </c>
      <c r="BS32" s="40">
        <v>0.7</v>
      </c>
    </row>
    <row r="33" spans="2:61" ht="15.75" x14ac:dyDescent="0.25">
      <c r="B33" s="303">
        <f>X29</f>
        <v>0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4" t="e">
        <f>X30*R10</f>
        <v>#DIV/0!</v>
      </c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6"/>
      <c r="AN33" s="307" t="e">
        <f>B33-U33</f>
        <v>#DIV/0!</v>
      </c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9"/>
    </row>
    <row r="35" spans="2:61" ht="12.75" customHeight="1" x14ac:dyDescent="0.2">
      <c r="B35" s="290" t="s">
        <v>65</v>
      </c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2"/>
      <c r="BH35" s="47"/>
      <c r="BI35" s="48"/>
    </row>
    <row r="36" spans="2:61" x14ac:dyDescent="0.2"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5"/>
      <c r="BH36" s="47"/>
      <c r="BI36" s="48"/>
    </row>
    <row r="37" spans="2:61" x14ac:dyDescent="0.2">
      <c r="B37" s="293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5"/>
      <c r="BH37" s="47"/>
      <c r="BI37" s="48"/>
    </row>
    <row r="38" spans="2:61" x14ac:dyDescent="0.2">
      <c r="B38" s="293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5"/>
      <c r="BH38" s="47"/>
      <c r="BI38" s="48"/>
    </row>
    <row r="39" spans="2:61" x14ac:dyDescent="0.2">
      <c r="B39" s="293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5"/>
      <c r="BH39" s="47"/>
      <c r="BI39" s="48"/>
    </row>
    <row r="40" spans="2:61" ht="15" customHeight="1" x14ac:dyDescent="0.2">
      <c r="B40" s="296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8"/>
    </row>
    <row r="41" spans="2:61" ht="15.75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</row>
  </sheetData>
  <sheetProtection selectLockedCells="1"/>
  <mergeCells count="63">
    <mergeCell ref="B35:BG35"/>
    <mergeCell ref="B36:BG40"/>
    <mergeCell ref="B32:T32"/>
    <mergeCell ref="U32:AM32"/>
    <mergeCell ref="AN32:BF32"/>
    <mergeCell ref="B33:T33"/>
    <mergeCell ref="U33:AM33"/>
    <mergeCell ref="AN33:BG33"/>
    <mergeCell ref="B29:W29"/>
    <mergeCell ref="X29:AC29"/>
    <mergeCell ref="AF29:BG29"/>
    <mergeCell ref="B30:W30"/>
    <mergeCell ref="X30:AC30"/>
    <mergeCell ref="AF30:BG30"/>
    <mergeCell ref="B26:W26"/>
    <mergeCell ref="X26:AC26"/>
    <mergeCell ref="B27:W27"/>
    <mergeCell ref="X27:AC27"/>
    <mergeCell ref="B28:W28"/>
    <mergeCell ref="X28:AC28"/>
    <mergeCell ref="AF22:AU22"/>
    <mergeCell ref="AV22:BG22"/>
    <mergeCell ref="X23:AC23"/>
    <mergeCell ref="B24:W24"/>
    <mergeCell ref="X24:AC24"/>
    <mergeCell ref="B25:W25"/>
    <mergeCell ref="X25:AC25"/>
    <mergeCell ref="B23:W23"/>
    <mergeCell ref="X19:AC19"/>
    <mergeCell ref="X20:AC20"/>
    <mergeCell ref="B21:W21"/>
    <mergeCell ref="X21:AC21"/>
    <mergeCell ref="B22:W22"/>
    <mergeCell ref="X22:AC22"/>
    <mergeCell ref="B19:W19"/>
    <mergeCell ref="B20:W20"/>
    <mergeCell ref="X18:AC18"/>
    <mergeCell ref="B18:W18"/>
    <mergeCell ref="B12:H12"/>
    <mergeCell ref="I12:AO12"/>
    <mergeCell ref="AP12:AT12"/>
    <mergeCell ref="B16:W16"/>
    <mergeCell ref="X16:AC16"/>
    <mergeCell ref="AF16:BG16"/>
    <mergeCell ref="B17:W17"/>
    <mergeCell ref="X17:AC17"/>
    <mergeCell ref="AU12:BG12"/>
    <mergeCell ref="B15:AC15"/>
    <mergeCell ref="AF15:BG15"/>
    <mergeCell ref="S3:BG3"/>
    <mergeCell ref="S4:BG4"/>
    <mergeCell ref="B8:N8"/>
    <mergeCell ref="O8:AO8"/>
    <mergeCell ref="AP11:AT11"/>
    <mergeCell ref="AU11:BG11"/>
    <mergeCell ref="B9:H9"/>
    <mergeCell ref="K9:V9"/>
    <mergeCell ref="Y9:AO9"/>
    <mergeCell ref="B10:Q10"/>
    <mergeCell ref="R10:T10"/>
    <mergeCell ref="U10:AO10"/>
    <mergeCell ref="B11:L11"/>
    <mergeCell ref="M11:AO11"/>
  </mergeCells>
  <dataValidations count="1">
    <dataValidation errorStyle="information" allowBlank="1" showInputMessage="1" showErrorMessage="1" error="Ce texte ne fait pas parti des choix de la liste déroulante mais sera accepté si vous cliquez sur &quot;Ok&quot;." sqref="B16:B28 C16:W17 C21:W22 C24:W28" xr:uid="{00000000-0002-0000-0100-000000000000}"/>
  </dataValidations>
  <printOptions horizontalCentered="1" verticalCentered="1"/>
  <pageMargins left="0.11811023622047245" right="0.11811023622047245" top="0.35433070866141736" bottom="0.3543307086614173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Demande budget 2024</vt:lpstr>
      <vt:lpstr>100% bénéficiaire</vt:lpstr>
    </vt:vector>
  </TitlesOfParts>
  <Company>ASMEG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ASMEG</dc:creator>
  <cp:lastModifiedBy>Jean Pierre Coste</cp:lastModifiedBy>
  <cp:lastPrinted>2022-09-19T07:52:20Z</cp:lastPrinted>
  <dcterms:created xsi:type="dcterms:W3CDTF">2011-07-13T07:31:46Z</dcterms:created>
  <dcterms:modified xsi:type="dcterms:W3CDTF">2024-03-25T13:33:35Z</dcterms:modified>
</cp:coreProperties>
</file>